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C:\Users\jtriana\Downloads\"/>
    </mc:Choice>
  </mc:AlternateContent>
  <xr:revisionPtr revIDLastSave="0" documentId="8_{8A7B51EF-72FE-4920-B296-185933B1F9E1}" xr6:coauthVersionLast="47" xr6:coauthVersionMax="47" xr10:uidLastSave="{00000000-0000-0000-0000-000000000000}"/>
  <bookViews>
    <workbookView xWindow="-120" yWindow="-120" windowWidth="29040" windowHeight="15720" firstSheet="6" activeTab="6" xr2:uid="{00000000-000D-0000-FFFF-FFFF00000000}"/>
  </bookViews>
  <sheets>
    <sheet name="1.IDP" sheetId="7" state="hidden" r:id="rId1"/>
    <sheet name="GIN-FM-006-1" sheetId="1" r:id="rId2"/>
    <sheet name="Objetivos procesos " sheetId="13" state="hidden" r:id="rId3"/>
    <sheet name="Hoja de Registro-1" sheetId="12" r:id="rId4"/>
    <sheet name="Password" sheetId="14" state="hidden" r:id="rId5"/>
    <sheet name="GIN-FM-006-2" sheetId="15" r:id="rId6"/>
    <sheet name="Hoja de Registro-2" sheetId="17" r:id="rId7"/>
    <sheet name="Instrucciones " sheetId="10" r:id="rId8"/>
    <sheet name="Hoja1" sheetId="9" state="hidden" r:id="rId9"/>
    <sheet name="Control de Cambios" sheetId="11" r:id="rId10"/>
  </sheets>
  <definedNames>
    <definedName name="APLICACIÓN_DE_POLÍTICAS_Y_O_NORMAS">'1.IDP'!$D$4:$D$8</definedName>
    <definedName name="_xlnm.Print_Area" localSheetId="1">'GIN-FM-006-1'!$B$1:$X$63</definedName>
    <definedName name="_xlnm.Print_Area" localSheetId="5">'GIN-FM-006-2'!$B$1:$X$63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 localSheetId="5">'GIN-FM-006-2'!$X$14</definedName>
    <definedName name="OTRO">'GIN-FM-006-1'!$X$14</definedName>
    <definedName name="PROCES" localSheetId="5">'GIN-FM-006-2'!$F$13</definedName>
    <definedName name="PROCES">'GIN-FM-006-1'!$F$13</definedName>
    <definedName name="PROCESOS">'1.IDP'!$B$4:$B$18</definedName>
    <definedName name="QUINCE">'1.IDP'!$P$130:$P$136</definedName>
    <definedName name="SEIS">'1.IDP'!$G$130:$G$132</definedName>
    <definedName name="SIETE">'1.IDP'!$H$130:$H$133</definedName>
    <definedName name="SUBPROCES" localSheetId="5">'GIN-FM-006-2'!$O$13</definedName>
    <definedName name="SUBPROCES">'GIN-FM-006-1'!$O$13</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7" l="1"/>
  <c r="F21" i="12"/>
  <c r="F20" i="12"/>
  <c r="G20" i="12" s="1"/>
  <c r="F11" i="12"/>
  <c r="F10" i="12"/>
  <c r="G10" i="17"/>
  <c r="G18" i="17"/>
  <c r="F19" i="17"/>
  <c r="F18" i="17"/>
  <c r="F15" i="17"/>
  <c r="F14" i="17"/>
  <c r="G16" i="17"/>
  <c r="F25" i="17"/>
  <c r="F24" i="17"/>
  <c r="G24" i="17" s="1"/>
  <c r="F17" i="12"/>
  <c r="F16" i="12"/>
  <c r="G16" i="12" s="1"/>
  <c r="F29" i="17"/>
  <c r="F28" i="17"/>
  <c r="G28" i="17" s="1"/>
  <c r="F23" i="12"/>
  <c r="F22" i="12"/>
  <c r="G22" i="12" s="1"/>
  <c r="F15" i="12"/>
  <c r="F14" i="12"/>
  <c r="G14" i="12" s="1"/>
  <c r="F13" i="12"/>
  <c r="F12" i="12"/>
  <c r="G12" i="12" s="1"/>
  <c r="F31" i="17"/>
  <c r="F30" i="17"/>
  <c r="G30" i="17" s="1"/>
  <c r="F23" i="17"/>
  <c r="F22" i="17"/>
  <c r="G22" i="17" s="1"/>
  <c r="F21" i="17"/>
  <c r="F20" i="17"/>
  <c r="G20" i="17" s="1"/>
  <c r="S9" i="17"/>
  <c r="T9" i="17"/>
  <c r="R9" i="17"/>
  <c r="U8" i="17"/>
  <c r="S8" i="17"/>
  <c r="T8" i="17"/>
  <c r="R8" i="17"/>
  <c r="O9" i="17"/>
  <c r="N9" i="17"/>
  <c r="N8" i="17"/>
  <c r="P8" i="17" s="1"/>
  <c r="Q8" i="17" s="1"/>
  <c r="O8" i="17"/>
  <c r="M9" i="17"/>
  <c r="M8" i="17"/>
  <c r="J9" i="17"/>
  <c r="I9" i="17"/>
  <c r="H9" i="17"/>
  <c r="I8" i="17"/>
  <c r="J8" i="17"/>
  <c r="H8" i="17"/>
  <c r="E9" i="17"/>
  <c r="D9" i="17"/>
  <c r="D8" i="17"/>
  <c r="E8" i="17"/>
  <c r="C8" i="17"/>
  <c r="C9" i="17"/>
  <c r="B17" i="17"/>
  <c r="B16" i="17"/>
  <c r="B15" i="17"/>
  <c r="B14" i="17"/>
  <c r="B19" i="17"/>
  <c r="B18" i="17"/>
  <c r="B13" i="17"/>
  <c r="B12" i="17"/>
  <c r="B31" i="17"/>
  <c r="B30" i="17"/>
  <c r="B29" i="17"/>
  <c r="B28" i="17"/>
  <c r="B27" i="17"/>
  <c r="B26" i="17"/>
  <c r="B25" i="17"/>
  <c r="B24" i="17"/>
  <c r="B23" i="17"/>
  <c r="B22" i="17"/>
  <c r="B21" i="17"/>
  <c r="B20" i="17"/>
  <c r="B11" i="17"/>
  <c r="B10" i="17"/>
  <c r="B4" i="17"/>
  <c r="W40" i="15"/>
  <c r="J68" i="15" s="1"/>
  <c r="V40" i="15"/>
  <c r="U40" i="15"/>
  <c r="I68" i="15" s="1"/>
  <c r="T40" i="15"/>
  <c r="S40" i="15"/>
  <c r="S42" i="15" s="1"/>
  <c r="R40" i="15"/>
  <c r="Q40" i="15"/>
  <c r="H68" i="15" s="1"/>
  <c r="P40" i="15"/>
  <c r="O40" i="15"/>
  <c r="O42" i="15" s="1"/>
  <c r="N40" i="15"/>
  <c r="M40" i="15"/>
  <c r="L40" i="15"/>
  <c r="G68" i="15" s="1"/>
  <c r="K40" i="15"/>
  <c r="K42" i="15" s="1"/>
  <c r="J40" i="15"/>
  <c r="I40" i="15"/>
  <c r="H40" i="15"/>
  <c r="F68" i="15" s="1"/>
  <c r="G40" i="15"/>
  <c r="F40" i="15"/>
  <c r="E40" i="15"/>
  <c r="W38" i="15"/>
  <c r="V38" i="15"/>
  <c r="U38" i="15"/>
  <c r="T38" i="15"/>
  <c r="S38" i="15"/>
  <c r="R38" i="15"/>
  <c r="Q38" i="15"/>
  <c r="P38" i="15"/>
  <c r="O38" i="15"/>
  <c r="N38" i="15"/>
  <c r="M38" i="15"/>
  <c r="L38" i="15"/>
  <c r="K38" i="15"/>
  <c r="J38" i="15"/>
  <c r="I38" i="15"/>
  <c r="H38" i="15"/>
  <c r="G38" i="15"/>
  <c r="F38" i="15"/>
  <c r="E38" i="15"/>
  <c r="S37" i="15"/>
  <c r="O37" i="15"/>
  <c r="K37" i="15"/>
  <c r="T36" i="15"/>
  <c r="S36" i="15"/>
  <c r="R36" i="15"/>
  <c r="U36" i="15" s="1"/>
  <c r="P36" i="15"/>
  <c r="O36" i="15"/>
  <c r="N36" i="15"/>
  <c r="Q36" i="15" s="1"/>
  <c r="K36" i="15"/>
  <c r="J36" i="15"/>
  <c r="J41" i="15" s="1"/>
  <c r="I36" i="15"/>
  <c r="L36" i="15" s="1"/>
  <c r="U35" i="15"/>
  <c r="U41" i="15" s="1"/>
  <c r="I69" i="15" s="1"/>
  <c r="T35" i="15"/>
  <c r="T41" i="15" s="1"/>
  <c r="S35" i="15"/>
  <c r="S41" i="15" s="1"/>
  <c r="R35" i="15"/>
  <c r="R42" i="15" s="1"/>
  <c r="Q35" i="15"/>
  <c r="P35" i="15"/>
  <c r="P41" i="15" s="1"/>
  <c r="O35" i="15"/>
  <c r="O41" i="15" s="1"/>
  <c r="N35" i="15"/>
  <c r="N42" i="15" s="1"/>
  <c r="K35" i="15"/>
  <c r="J35" i="15"/>
  <c r="J42" i="15" s="1"/>
  <c r="I35" i="15"/>
  <c r="I41" i="15" s="1"/>
  <c r="F16" i="15"/>
  <c r="F14" i="15"/>
  <c r="T36" i="1"/>
  <c r="T35" i="1"/>
  <c r="S36" i="1"/>
  <c r="S35" i="1"/>
  <c r="R36" i="1"/>
  <c r="R35" i="1"/>
  <c r="P36" i="1"/>
  <c r="P35" i="1"/>
  <c r="O36" i="1"/>
  <c r="O35" i="1"/>
  <c r="N36" i="1"/>
  <c r="N35" i="1"/>
  <c r="K36" i="1"/>
  <c r="K35" i="1"/>
  <c r="J36" i="1"/>
  <c r="J35" i="1"/>
  <c r="I36" i="1"/>
  <c r="I35" i="1"/>
  <c r="F16" i="1"/>
  <c r="F14" i="1"/>
  <c r="G10" i="12" l="1"/>
  <c r="F9" i="17"/>
  <c r="G8" i="17" s="1"/>
  <c r="U9" i="17"/>
  <c r="P9" i="17"/>
  <c r="K8" i="17"/>
  <c r="L8" i="17" s="1"/>
  <c r="F8" i="17"/>
  <c r="V8" i="17"/>
  <c r="K9" i="17"/>
  <c r="K41" i="15"/>
  <c r="Q41" i="15"/>
  <c r="H69" i="15" s="1"/>
  <c r="V36" i="15"/>
  <c r="N41" i="15"/>
  <c r="R41" i="15"/>
  <c r="V35" i="15"/>
  <c r="P37" i="15"/>
  <c r="T37" i="15"/>
  <c r="P42" i="15"/>
  <c r="T42" i="15"/>
  <c r="I37" i="15"/>
  <c r="Q37" i="15"/>
  <c r="H67" i="15" s="1"/>
  <c r="U37" i="15"/>
  <c r="I67" i="15" s="1"/>
  <c r="I42" i="15"/>
  <c r="Q42" i="15"/>
  <c r="U42" i="15"/>
  <c r="L35" i="15"/>
  <c r="J37" i="15"/>
  <c r="N37" i="15"/>
  <c r="R37" i="15"/>
  <c r="W40" i="1"/>
  <c r="V40" i="1"/>
  <c r="U40" i="1"/>
  <c r="T40" i="1"/>
  <c r="S40" i="1"/>
  <c r="R40" i="1"/>
  <c r="Q40" i="1"/>
  <c r="P40" i="1"/>
  <c r="O40" i="1"/>
  <c r="N40" i="1"/>
  <c r="N41" i="1" s="1"/>
  <c r="M40" i="1"/>
  <c r="L40" i="1"/>
  <c r="K40" i="1"/>
  <c r="J40" i="1"/>
  <c r="J41" i="1" s="1"/>
  <c r="I40" i="1"/>
  <c r="I41" i="1" s="1"/>
  <c r="H40" i="1"/>
  <c r="F40" i="1"/>
  <c r="G40" i="1"/>
  <c r="E40" i="1"/>
  <c r="B23" i="12"/>
  <c r="B22" i="12"/>
  <c r="B21" i="12"/>
  <c r="B20" i="12"/>
  <c r="B19" i="12"/>
  <c r="B18" i="12"/>
  <c r="B17" i="12"/>
  <c r="B16" i="12"/>
  <c r="B15" i="12"/>
  <c r="B14" i="12"/>
  <c r="B13" i="12"/>
  <c r="B12" i="12"/>
  <c r="B11" i="12"/>
  <c r="B10" i="12"/>
  <c r="C9" i="12"/>
  <c r="C8" i="12"/>
  <c r="E36" i="1" l="1"/>
  <c r="E41" i="1" s="1"/>
  <c r="E36" i="15"/>
  <c r="E35" i="1"/>
  <c r="E35" i="15"/>
  <c r="L41" i="15"/>
  <c r="G69" i="15" s="1"/>
  <c r="L42" i="15"/>
  <c r="L37" i="15"/>
  <c r="G67" i="15" s="1"/>
  <c r="V42" i="15"/>
  <c r="V37" i="15"/>
  <c r="V41" i="15"/>
  <c r="E8" i="12"/>
  <c r="E9" i="12"/>
  <c r="T9" i="12"/>
  <c r="S9" i="12"/>
  <c r="R9" i="12"/>
  <c r="U9" i="12" s="1"/>
  <c r="T8" i="12"/>
  <c r="S8" i="12"/>
  <c r="R8" i="12"/>
  <c r="O9" i="12"/>
  <c r="N9" i="12"/>
  <c r="M9" i="12"/>
  <c r="O8" i="12"/>
  <c r="N8" i="12"/>
  <c r="M8" i="12"/>
  <c r="J9" i="12"/>
  <c r="I9" i="12"/>
  <c r="H9" i="12"/>
  <c r="J8" i="12"/>
  <c r="I8" i="12"/>
  <c r="H8" i="12"/>
  <c r="K8" i="12" s="1"/>
  <c r="D8" i="12"/>
  <c r="D9" i="12"/>
  <c r="G36" i="1" l="1"/>
  <c r="G36" i="15"/>
  <c r="F36" i="1"/>
  <c r="F36" i="15"/>
  <c r="M36" i="15" s="1"/>
  <c r="G35" i="1"/>
  <c r="G41" i="1" s="1"/>
  <c r="G35" i="15"/>
  <c r="F35" i="1"/>
  <c r="F35" i="15"/>
  <c r="H35" i="15" s="1"/>
  <c r="E41" i="15"/>
  <c r="M35" i="15"/>
  <c r="W35" i="15"/>
  <c r="E37" i="15"/>
  <c r="E42" i="15"/>
  <c r="U8" i="12"/>
  <c r="V8" i="12" s="1"/>
  <c r="P8" i="12"/>
  <c r="Q8" i="12" s="1"/>
  <c r="F8" i="12"/>
  <c r="K9" i="12"/>
  <c r="L8" i="12" s="1"/>
  <c r="F9" i="12"/>
  <c r="P9" i="12"/>
  <c r="F41" i="1" l="1"/>
  <c r="H36" i="15"/>
  <c r="H41" i="15" s="1"/>
  <c r="F69" i="15" s="1"/>
  <c r="W36" i="15"/>
  <c r="W41" i="15" s="1"/>
  <c r="J69" i="15" s="1"/>
  <c r="G8" i="12"/>
  <c r="G37" i="15"/>
  <c r="G42" i="15"/>
  <c r="G41" i="15"/>
  <c r="F42" i="15"/>
  <c r="F41" i="15"/>
  <c r="F37" i="15"/>
  <c r="H37" i="15"/>
  <c r="F67" i="15" s="1"/>
  <c r="W42" i="15"/>
  <c r="M41" i="15"/>
  <c r="M42" i="15"/>
  <c r="M37" i="15"/>
  <c r="T41" i="1"/>
  <c r="R41" i="1"/>
  <c r="P41" i="1"/>
  <c r="S41" i="1"/>
  <c r="O41" i="1"/>
  <c r="K41" i="1"/>
  <c r="V38" i="1"/>
  <c r="U38" i="1"/>
  <c r="T38" i="1"/>
  <c r="S38" i="1"/>
  <c r="R38" i="1"/>
  <c r="Q38" i="1"/>
  <c r="P38" i="1"/>
  <c r="O38" i="1"/>
  <c r="N38" i="1"/>
  <c r="K38" i="1"/>
  <c r="J38" i="1"/>
  <c r="I38" i="1"/>
  <c r="G38" i="1"/>
  <c r="F38" i="1"/>
  <c r="E38" i="1"/>
  <c r="T37" i="1"/>
  <c r="S37" i="1"/>
  <c r="R37" i="1"/>
  <c r="P37" i="1"/>
  <c r="O37" i="1"/>
  <c r="N37" i="1"/>
  <c r="K37" i="1"/>
  <c r="J37" i="1"/>
  <c r="I37" i="1"/>
  <c r="G37" i="1"/>
  <c r="F37" i="1"/>
  <c r="E37" i="1"/>
  <c r="W36" i="1"/>
  <c r="V36" i="1"/>
  <c r="U36" i="1"/>
  <c r="Q36" i="1"/>
  <c r="M36" i="1"/>
  <c r="L36" i="1"/>
  <c r="H36" i="1"/>
  <c r="W35" i="1"/>
  <c r="V35" i="1"/>
  <c r="U35" i="1"/>
  <c r="U37" i="1" s="1"/>
  <c r="Q35" i="1"/>
  <c r="M35" i="1"/>
  <c r="L35" i="1"/>
  <c r="L38" i="1" s="1"/>
  <c r="H35" i="1"/>
  <c r="W37" i="15" l="1"/>
  <c r="J67" i="15" s="1"/>
  <c r="H42" i="15"/>
  <c r="U41" i="1"/>
  <c r="V37" i="1"/>
  <c r="Q41" i="1"/>
  <c r="Q37" i="1"/>
  <c r="L37" i="1"/>
  <c r="H37" i="1"/>
  <c r="M37" i="1"/>
  <c r="W37" i="1"/>
  <c r="H41" i="1"/>
  <c r="V41" i="1"/>
  <c r="L41" i="1"/>
  <c r="W38" i="1"/>
  <c r="H38" i="1"/>
  <c r="M38" i="1"/>
  <c r="M41" i="1"/>
  <c r="W41" i="1"/>
  <c r="B4" i="12" l="1"/>
  <c r="D24" i="7" l="1"/>
  <c r="D95" i="7"/>
  <c r="D94" i="7" s="1"/>
  <c r="I67" i="1" l="1"/>
  <c r="H67" i="1"/>
  <c r="V42" i="1"/>
  <c r="L42" i="1"/>
  <c r="G67" i="1"/>
  <c r="H42" i="1"/>
  <c r="M42" i="1"/>
  <c r="W42" i="1"/>
  <c r="H69" i="1"/>
  <c r="Q42" i="1"/>
  <c r="E42" i="1"/>
  <c r="N42" i="1"/>
  <c r="F42" i="1"/>
  <c r="O42" i="1"/>
  <c r="G42" i="1"/>
  <c r="P42" i="1"/>
  <c r="I42" i="1"/>
  <c r="R42" i="1"/>
  <c r="J42" i="1"/>
  <c r="S42" i="1"/>
  <c r="K42" i="1"/>
  <c r="T42" i="1"/>
  <c r="I69" i="1"/>
  <c r="U42" i="1"/>
  <c r="G68" i="1"/>
  <c r="J68" i="1"/>
  <c r="F68" i="1"/>
  <c r="F67" i="1"/>
  <c r="H68" i="1"/>
  <c r="I68" i="1"/>
  <c r="F69" i="1" l="1"/>
  <c r="J69" i="1"/>
  <c r="G69" i="1"/>
  <c r="J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0000000-0006-0000-0100-000001000000}">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00000000-0006-0000-0100-000002000000}">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1010F956-F5A9-43F4-AF10-411958562E76}">
      <text>
        <r>
          <rPr>
            <sz val="12"/>
            <color indexed="81"/>
            <rFont val="Tahoma"/>
            <family val="2"/>
          </rPr>
          <t>Indique el valor  inicial del indicador, definido como punto de referencia para la medición.</t>
        </r>
      </text>
    </comment>
    <comment ref="E30" authorId="0" shapeId="0" xr:uid="{00000000-0006-0000-0100-00000300000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00000000-0006-0000-0100-000004000000}">
      <text>
        <r>
          <rPr>
            <sz val="12"/>
            <color indexed="81"/>
            <rFont val="Tahoma"/>
            <family val="2"/>
          </rPr>
          <t>Establecer el valor de cumplimiento que se pretende obtener para el periodo. Se expresa en ocasiones en PORCENTAJE (%)</t>
        </r>
      </text>
    </comment>
    <comment ref="P30" authorId="0" shapeId="0" xr:uid="{00000000-0006-0000-0100-000005000000}">
      <text>
        <r>
          <rPr>
            <sz val="12"/>
            <color indexed="81"/>
            <rFont val="Tahoma"/>
            <family val="2"/>
          </rPr>
          <t>Realizar una descrpción cualitativa de la meta</t>
        </r>
        <r>
          <rPr>
            <sz val="9"/>
            <color indexed="81"/>
            <rFont val="Tahoma"/>
            <family val="2"/>
          </rPr>
          <t xml:space="preserve">
</t>
        </r>
      </text>
    </comment>
    <comment ref="N44" authorId="1" shapeId="0" xr:uid="{58DA5F0B-0E91-44F0-B6CB-C3C4EFEB6F1B}">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00000000-0006-0000-0100-000007000000}">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C9237927-38D7-4279-9BFF-F16EF818EDBC}">
      <text>
        <r>
          <rPr>
            <sz val="12"/>
            <color indexed="81"/>
            <rFont val="Tahoma"/>
            <family val="2"/>
          </rPr>
          <t>Marque con una X, en caso de requerir formular plan de requerimiento.</t>
        </r>
        <r>
          <rPr>
            <sz val="9"/>
            <color indexed="81"/>
            <rFont val="Tahoma"/>
            <family val="2"/>
          </rPr>
          <t xml:space="preserve">
</t>
        </r>
      </text>
    </comment>
    <comment ref="U58" authorId="2" shapeId="0" xr:uid="{89D89702-EC89-4991-AE58-8FFF480D6C79}">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AAB0F043-BAFC-423C-900B-0BF62434FC43}">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75DD784F-1435-45CD-8CED-FEFE0AD3134F}">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4C35E48F-0F08-4642-AC07-86342E71A536}">
      <text>
        <r>
          <rPr>
            <sz val="12"/>
            <color indexed="81"/>
            <rFont val="Tahoma"/>
            <family val="2"/>
          </rPr>
          <t>Indique el valor  inicial del indicador, definido como punto de referencia para la medición.</t>
        </r>
      </text>
    </comment>
    <comment ref="E30" authorId="0" shapeId="0" xr:uid="{3DE88B2C-E337-49D0-B6FA-959FB384AAD3}">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61AB8A8A-D960-4A96-AD2F-C0722FD2D822}">
      <text>
        <r>
          <rPr>
            <sz val="12"/>
            <color indexed="81"/>
            <rFont val="Tahoma"/>
            <family val="2"/>
          </rPr>
          <t>Establecer el valor de cumplimiento que se pretende obtener para el periodo. Se expresa en ocasiones en PORCENTAJE (%)</t>
        </r>
      </text>
    </comment>
    <comment ref="P30" authorId="0" shapeId="0" xr:uid="{888D7E87-B266-42DB-AF20-752A774E3E26}">
      <text>
        <r>
          <rPr>
            <sz val="12"/>
            <color indexed="81"/>
            <rFont val="Tahoma"/>
            <family val="2"/>
          </rPr>
          <t>Realizar una descrpción cualitativa de la meta</t>
        </r>
        <r>
          <rPr>
            <sz val="9"/>
            <color indexed="81"/>
            <rFont val="Tahoma"/>
            <family val="2"/>
          </rPr>
          <t xml:space="preserve">
</t>
        </r>
      </text>
    </comment>
    <comment ref="N44" authorId="1" shapeId="0" xr:uid="{ED8E9D51-7212-4786-A45D-24F09D1CAB8D}">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8934AEBD-5344-44E9-A3FD-B06BE5B43EE7}">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8CFAD2FC-2C52-4664-BFC2-7C0EEC0670AF}">
      <text>
        <r>
          <rPr>
            <sz val="12"/>
            <color indexed="81"/>
            <rFont val="Tahoma"/>
            <family val="2"/>
          </rPr>
          <t>Marque con una X, en caso de requerir formular plan de requerimiento.</t>
        </r>
        <r>
          <rPr>
            <sz val="9"/>
            <color indexed="81"/>
            <rFont val="Tahoma"/>
            <family val="2"/>
          </rPr>
          <t xml:space="preserve">
</t>
        </r>
      </text>
    </comment>
    <comment ref="U58" authorId="2" shapeId="0" xr:uid="{EAC4359A-0F4F-4BA4-9E52-79C4A334D68B}">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9A03EE5C-A96E-4E50-AE6B-A53205C198BB}">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<sst xmlns="http://schemas.openxmlformats.org/spreadsheetml/2006/main" count="1136" uniqueCount="706">
  <si>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</si>
  <si>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</si>
  <si>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</si>
  <si>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</si>
  <si>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</si>
  <si>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</si>
  <si>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</si>
  <si>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</si>
  <si>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</si>
  <si>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BIMESTRAL</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</si>
  <si>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</si>
  <si>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</si>
  <si>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</si>
  <si>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</si>
  <si>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</si>
  <si>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</si>
  <si>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</si>
  <si>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</si>
  <si>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</si>
  <si>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</si>
  <si>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</si>
  <si>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</si>
  <si>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</si>
  <si>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</si>
  <si>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</si>
  <si>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</si>
  <si>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</si>
  <si>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</si>
  <si>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</si>
  <si>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</si>
  <si>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</si>
  <si>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</si>
  <si>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</si>
  <si>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</si>
  <si>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</si>
  <si>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</si>
  <si>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</si>
  <si>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</si>
  <si>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</si>
  <si>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</si>
  <si>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</si>
  <si>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</si>
  <si>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</si>
  <si>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</si>
  <si>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</si>
  <si>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</si>
  <si>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</si>
  <si>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</si>
  <si>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</si>
  <si>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</si>
  <si>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</si>
  <si>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</si>
  <si>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</si>
  <si>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</si>
  <si>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</si>
  <si>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</si>
  <si>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</si>
  <si>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</si>
  <si>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</si>
  <si>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</si>
  <si>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</si>
  <si>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</si>
  <si>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</si>
  <si>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</si>
  <si>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</si>
  <si>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</si>
  <si>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</si>
  <si>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</si>
  <si>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</si>
  <si>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</si>
  <si>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</si>
  <si>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</si>
  <si>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</si>
  <si>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</si>
  <si>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</si>
  <si>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</si>
  <si>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</si>
  <si>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</si>
  <si>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</si>
  <si>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</si>
  <si>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</si>
  <si>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</si>
  <si>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</si>
  <si>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</si>
  <si>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</si>
  <si>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</si>
  <si>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</si>
  <si>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</si>
  <si>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</si>
  <si>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</si>
  <si>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</si>
  <si>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</si>
  <si>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</si>
  <si>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</si>
  <si>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</si>
  <si>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</si>
  <si>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</si>
  <si>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</si>
  <si>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</si>
  <si>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</si>
  <si>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</si>
  <si>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</si>
  <si>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</si>
  <si>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</si>
  <si>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</si>
  <si>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</si>
  <si>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</si>
  <si>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</si>
  <si>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</si>
  <si>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</si>
  <si>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</si>
  <si>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</si>
  <si>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</si>
  <si>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</si>
  <si>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</si>
  <si>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</si>
  <si>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</si>
  <si>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</si>
  <si>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</si>
  <si>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</si>
  <si>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</si>
  <si>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</si>
  <si>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</si>
  <si>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</si>
  <si>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</si>
  <si>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</si>
  <si>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</si>
  <si>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</si>
  <si>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</si>
  <si>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</si>
  <si>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</si>
  <si>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</si>
  <si>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</si>
  <si>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</si>
  <si>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</si>
  <si>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</si>
  <si>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</si>
  <si>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</si>
  <si>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</si>
  <si>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</si>
  <si>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</si>
  <si>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</si>
  <si>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</si>
  <si>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</si>
  <si>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</si>
  <si>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</si>
  <si>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</si>
  <si>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</si>
  <si>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</si>
  <si>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</si>
  <si>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</si>
  <si>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</si>
  <si>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</si>
  <si>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</si>
  <si>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</si>
  <si>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</si>
  <si>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</si>
  <si>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</si>
  <si>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</si>
  <si>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</si>
  <si>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</si>
  <si>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</si>
  <si>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</si>
  <si>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</si>
  <si>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</si>
  <si>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</si>
  <si>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</si>
  <si>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</si>
  <si>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</si>
  <si>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</si>
  <si>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</si>
  <si>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</si>
  <si>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</si>
  <si>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</si>
  <si>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</si>
  <si>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</si>
  <si>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</si>
  <si>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</si>
  <si>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</si>
  <si>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</si>
  <si>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</si>
  <si>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</si>
  <si>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</si>
  <si>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</si>
  <si>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</si>
  <si>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</si>
  <si>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</si>
  <si>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</si>
  <si>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</si>
  <si>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</si>
  <si>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</si>
  <si>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</si>
  <si>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</si>
  <si>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</si>
  <si>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</si>
  <si>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</si>
  <si>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</si>
  <si>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</si>
  <si>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</si>
  <si>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</si>
  <si>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</si>
  <si>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</si>
  <si>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</si>
  <si>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</si>
  <si>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</si>
  <si>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</si>
  <si>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</si>
  <si>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</si>
  <si>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</si>
  <si>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</si>
  <si>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</si>
  <si>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</si>
  <si>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</si>
  <si>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</si>
  <si>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</si>
  <si>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</si>
  <si>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</si>
  <si>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</si>
  <si>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</si>
  <si>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</si>
  <si>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</si>
  <si>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</si>
  <si>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</si>
  <si>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</si>
  <si>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</si>
  <si>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</si>
  <si>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</si>
  <si>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</si>
  <si>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</si>
  <si>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</si>
  <si>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</si>
  <si>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</si>
  <si>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</si>
  <si>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</si>
  <si>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</si>
  <si>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</si>
  <si>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</si>
  <si>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</si>
  <si>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</si>
  <si>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</si>
  <si>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</si>
  <si>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</si>
  <si>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</si>
  <si>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</si>
  <si>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</si>
  <si>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</si>
  <si>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</si>
  <si>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</si>
  <si>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</si>
  <si>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</si>
  <si>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</si>
  <si>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</si>
  <si>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</si>
  <si>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</si>
  <si>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</si>
  <si>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</si>
  <si>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</si>
  <si>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</si>
  <si>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</si>
  <si>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</si>
  <si>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</si>
  <si>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</si>
  <si>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</si>
  <si>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</si>
  <si>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</si>
  <si>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</si>
  <si>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</si>
  <si>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</si>
  <si>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</si>
  <si>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</si>
  <si>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</si>
  <si>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</si>
  <si>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</si>
  <si>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</si>
  <si>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</si>
  <si>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</si>
  <si>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</si>
  <si>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</si>
  <si>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</si>
  <si>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</si>
  <si>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</si>
  <si>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</si>
  <si>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</si>
  <si>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</si>
  <si>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</si>
  <si>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</si>
  <si>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</si>
  <si>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</si>
  <si>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</si>
  <si>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</si>
  <si>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</si>
  <si>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</si>
  <si>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</si>
  <si>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</si>
  <si>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</si>
  <si>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</si>
  <si>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</si>
  <si>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</si>
  <si>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</si>
  <si>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</si>
  <si>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</si>
  <si>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</si>
  <si>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</si>
  <si>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</si>
  <si>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</si>
  <si>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</si>
  <si>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</si>
  <si>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</si>
  <si>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</si>
  <si>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</si>
  <si>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</si>
  <si>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</si>
  <si>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</si>
  <si>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</si>
  <si>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</si>
  <si>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</si>
  <si>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</si>
  <si>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</si>
  <si>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</si>
  <si>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</si>
  <si>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</si>
  <si>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</si>
  <si>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</si>
  <si>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</si>
  <si>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</si>
  <si>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</si>
  <si>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</si>
  <si>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</si>
  <si>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</si>
  <si>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</si>
  <si>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</si>
  <si>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</si>
  <si>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</si>
  <si>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</si>
  <si>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</si>
  <si>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</si>
  <si>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</si>
  <si>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</si>
  <si>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</si>
  <si>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</si>
  <si>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</si>
  <si>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</si>
  <si>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</si>
  <si>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</si>
  <si>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</si>
  <si>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</si>
  <si>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</si>
  <si>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</si>
  <si>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</si>
  <si>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</si>
  <si>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</si>
  <si>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</si>
  <si>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</si>
  <si>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</si>
  <si>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</si>
  <si>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</si>
  <si>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</si>
  <si>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</si>
  <si>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</si>
  <si>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</si>
  <si>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</si>
  <si>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</si>
  <si>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</si>
  <si>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</si>
  <si>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</si>
  <si>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</si>
  <si>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</si>
  <si>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</si>
  <si>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</si>
  <si>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</si>
  <si>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</si>
  <si>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</si>
  <si>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</si>
  <si>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</si>
  <si>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</si>
  <si>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</si>
  <si>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</si>
  <si>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</si>
  <si>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</si>
  <si>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</si>
  <si>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</si>
  <si>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</si>
  <si>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</si>
  <si>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</si>
  <si>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</si>
  <si>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</si>
  <si>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</si>
  <si>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</si>
  <si>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</si>
  <si>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</si>
  <si>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</si>
  <si>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</si>
  <si>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</si>
  <si>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</si>
  <si>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</si>
  <si>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</si>
  <si>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</si>
  <si>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</si>
  <si>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</si>
  <si>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</si>
  <si>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</si>
  <si>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</si>
  <si>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</si>
  <si>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</si>
  <si>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</si>
  <si>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</si>
  <si>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</si>
  <si>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</si>
  <si>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</si>
  <si>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</si>
  <si>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</si>
  <si>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r>
      <rPr>
        <b/>
        <sz val="12"/>
        <color theme="1"/>
        <rFont val="Verdana"/>
        <family val="2"/>
      </rPr>
      <t xml:space="preserve">PROCESO: </t>
    </r>
    <r>
      <rPr>
        <sz val="12"/>
        <color theme="1"/>
        <rFont val="Verdana"/>
        <family val="2"/>
      </rPr>
      <t>GESTIÓN INTEGRAL</t>
    </r>
  </si>
  <si>
    <r>
      <t xml:space="preserve">Codigo: </t>
    </r>
    <r>
      <rPr>
        <sz val="11"/>
        <color rgb="FF000000"/>
        <rFont val="Verdana"/>
        <family val="2"/>
      </rPr>
      <t>GIN-FM-006</t>
    </r>
  </si>
  <si>
    <r>
      <t xml:space="preserve">Versión: </t>
    </r>
    <r>
      <rPr>
        <sz val="11"/>
        <color rgb="FF000000"/>
        <rFont val="Verdana"/>
        <family val="2"/>
      </rPr>
      <t>005</t>
    </r>
  </si>
  <si>
    <r>
      <rPr>
        <b/>
        <sz val="12"/>
        <color theme="1"/>
        <rFont val="Verdana"/>
        <family val="2"/>
      </rPr>
      <t>FORMATO:</t>
    </r>
    <r>
      <rPr>
        <sz val="12"/>
        <color theme="1"/>
        <rFont val="Verdana"/>
        <family val="2"/>
      </rPr>
      <t xml:space="preserve"> HOJA DE VIDA DEL INDICADOR</t>
    </r>
  </si>
  <si>
    <r>
      <t xml:space="preserve">Fecha: </t>
    </r>
    <r>
      <rPr>
        <sz val="11"/>
        <color rgb="FF000000"/>
        <rFont val="Verdana"/>
        <family val="2"/>
      </rPr>
      <t>20/08/2025</t>
    </r>
  </si>
  <si>
    <r>
      <t xml:space="preserve">Clasificación de la  información: </t>
    </r>
    <r>
      <rPr>
        <sz val="11"/>
        <color rgb="FF000000"/>
        <rFont val="Verdana"/>
        <family val="2"/>
      </rPr>
      <t>Pública</t>
    </r>
  </si>
  <si>
    <t>*</t>
  </si>
  <si>
    <t>RANGO PORCENTUAL - Depende de la Tendencia</t>
  </si>
  <si>
    <t>Ascendente</t>
  </si>
  <si>
    <t>Inaceptable</t>
  </si>
  <si>
    <t>0% - 49,9 %</t>
  </si>
  <si>
    <t>Satisfactorio</t>
  </si>
  <si>
    <t>50% - 75,9 %</t>
  </si>
  <si>
    <t>Sobresaliente</t>
  </si>
  <si>
    <t>76% - 100%</t>
  </si>
  <si>
    <t>Descendente</t>
  </si>
  <si>
    <t>10% o más</t>
  </si>
  <si>
    <t>3%- 9,99%</t>
  </si>
  <si>
    <t>Menor a 3%</t>
  </si>
  <si>
    <t>1. IDENTIFICACIÓN DEL PROCESO</t>
  </si>
  <si>
    <t>PROCESO:</t>
  </si>
  <si>
    <t>Liquidación Judicial</t>
  </si>
  <si>
    <t xml:space="preserve">OBJETIVO DEL PROCESO: </t>
  </si>
  <si>
    <t>DEPENDENCIA RESPONSABLE DEL SEGUIMIENTO:</t>
  </si>
  <si>
    <t>Delegatura de Procedimientos de Insolvencia</t>
  </si>
  <si>
    <t xml:space="preserve">RESPONSABLE (S) DEL PROCESO: </t>
  </si>
  <si>
    <t>OBJETIVO DE CALIDAD (OBJETIVO ESTRATÉGICO):</t>
  </si>
  <si>
    <t>3. Facilitar la experiencia de los usuarios frente a los servicios que presta la Entidad.</t>
  </si>
  <si>
    <t>2. IDENTIFICACIÓN DEL INDICADOR</t>
  </si>
  <si>
    <t>NOMBRE DEL INDICADOR:</t>
  </si>
  <si>
    <t>Solicitudes a procesos de liquidación trámitadas durante el periodo evaluado</t>
  </si>
  <si>
    <t>OBJETIVO DEL INDICADOR:</t>
  </si>
  <si>
    <t xml:space="preserve"> Medir la porción de solicitudes a procesos de liquidación tramitadas durante el periodo evaluado</t>
  </si>
  <si>
    <t>TENDENCIA:</t>
  </si>
  <si>
    <t>ASCENDENTE</t>
  </si>
  <si>
    <t>FÓRMULA DEL INDICADOR:</t>
  </si>
  <si>
    <t>VARIABLE 1:</t>
  </si>
  <si>
    <t>Número de solicitudes a procesos de liquidación con pronunciamiento inicial durante el periodo evaluado</t>
  </si>
  <si>
    <t>FUENTE DE INFORMACIÓN:</t>
  </si>
  <si>
    <t>Base de datos cuadro de cifras</t>
  </si>
  <si>
    <t>VARIABLE 2:</t>
  </si>
  <si>
    <t>Número de solicitudes a procesos de liquidación que se encuentran pendientes de un primer pronunciamiento</t>
  </si>
  <si>
    <t>DEFINICIÓN DE LAS VARIABLES</t>
  </si>
  <si>
    <r>
      <t xml:space="preserve">Número de solicitudes a procesos de liquidación con pronunciamiento inicial durante el periodo evaluado: </t>
    </r>
    <r>
      <rPr>
        <sz val="11"/>
        <color theme="1"/>
        <rFont val="Arial"/>
        <family val="2"/>
      </rPr>
      <t>corresponde al número de solicitudes al proceso de liquidación tramitadas que durante el periodo evaluado fueron estudiadas y se realizó un primer pronunciamiento (inadmisión, admisión, rechazo)</t>
    </r>
    <r>
      <rPr>
        <b/>
        <sz val="11"/>
        <color theme="1"/>
        <rFont val="Arial"/>
        <family val="2"/>
      </rPr>
      <t xml:space="preserve">
Número de solicitudes a procesos de liquidación que se encuentran pendientes de un primer pronunciamiento: </t>
    </r>
    <r>
      <rPr>
        <sz val="11"/>
        <color theme="1"/>
        <rFont val="Arial"/>
        <family val="2"/>
      </rPr>
      <t xml:space="preserve"> corresponde al número de solicitudes al proceso de liquidación que debían ser tramitadas que se encuentran pendientes de que la Entidad emita un primer pronuncionamiento (inadmision, admision, rechazo). </t>
    </r>
    <r>
      <rPr>
        <b/>
        <sz val="11"/>
        <color theme="1"/>
        <rFont val="Arial"/>
        <family val="2"/>
      </rPr>
      <t xml:space="preserve">
Ejemplo: </t>
    </r>
    <r>
      <rPr>
        <sz val="11"/>
        <color theme="1"/>
        <rFont val="Arial"/>
        <family val="2"/>
      </rPr>
      <t>En el trimestre evaluado, estaban pendientes por pronunciamiento: 2 solicitudes de diciembre de la vigencia anterior, 2 de enero, 3 de febrero y en marzo se recibieron 4. Es decir, el denominador corresponde al total de 11 solucitudes. En el trimestre evaluado se emitieron 5 oficios de inadmisión, de los cuales posteriormente 2 fueron rechazadas. 3 de las solicitudes pendientes fueron admitidas sin necesidad de requerimiento previo. Para un total de 8 solucitudes que corresponden al numerador. 8/11=72%</t>
    </r>
  </si>
  <si>
    <t>FRECUENCIA DE RECOLECCIÓN Y ANÁLISIS DE DATOS</t>
  </si>
  <si>
    <t>RESPONSABLE DEL INDICADOR</t>
  </si>
  <si>
    <t>Grupo de Admisiones e Intendencias Regionales</t>
  </si>
  <si>
    <t>LINEA BASE</t>
  </si>
  <si>
    <t>TIPO DE INDICADOR</t>
  </si>
  <si>
    <t>META DEL INDICADOR</t>
  </si>
  <si>
    <t>DESCRIPCIÓN DE LA META</t>
  </si>
  <si>
    <t>Gestionar al menos el 85% de la solicitudes a procesos de liquidación durante el periodo evaluado (trimestre)</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</si>
  <si>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</si>
  <si>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</si>
  <si>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</si>
  <si>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</si>
  <si>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</si>
  <si>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</si>
  <si>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</si>
  <si>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</si>
  <si>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</si>
  <si>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</si>
  <si>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</si>
  <si>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</si>
  <si>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</si>
  <si>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</si>
  <si>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</si>
  <si>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</si>
  <si>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</si>
  <si>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</si>
  <si>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</si>
  <si>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</si>
  <si>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</si>
  <si>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</si>
  <si>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</si>
  <si>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</si>
  <si>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</si>
  <si>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Resultado del Indicador sin tendencia</t>
  </si>
  <si>
    <t>Meta para el Periodo</t>
  </si>
  <si>
    <t>Resultado con Respecto a la Meta
(Sin tendencia)</t>
  </si>
  <si>
    <t>Resultado con Respecto a la Meta (Descendente)</t>
  </si>
  <si>
    <t>ANÁLISIS DE RESULTADOS</t>
  </si>
  <si>
    <t>Análisis Trimestre 1:</t>
  </si>
  <si>
    <t>Análisis Trimestre 2:</t>
  </si>
  <si>
    <t>Análisis Trimestre 3:</t>
  </si>
  <si>
    <t>Análisis Trimestre 4:</t>
  </si>
  <si>
    <t xml:space="preserve">PROPUESTA DE MEJORAMIENTO </t>
  </si>
  <si>
    <t>SE ABRE ACCIÓN CORRECTIVA (CUANDO EL RESULTADO DEL INDICADOR SE ENCUENTRA EN SEMAFORO ROJO):</t>
  </si>
  <si>
    <t>SI</t>
  </si>
  <si>
    <t>NO</t>
  </si>
  <si>
    <t>SE ABRE ACCIÓN DE MEJORA (CUANDO EL RESULTADO DEL INDICADOR SE ENCUENTRA EN AMARILLO):</t>
  </si>
  <si>
    <t>Verifique que este documento corresponda a la versión vigente antes de su uso.</t>
  </si>
  <si>
    <t>Verifique que este documento corresponda a la versión vigente antes de su uso</t>
  </si>
  <si>
    <t>Trimestre 1</t>
  </si>
  <si>
    <t>Trimestre 2 - Semestre 1</t>
  </si>
  <si>
    <t>Trimestre 3</t>
  </si>
  <si>
    <t>Trimestre 4 - Semestre 2</t>
  </si>
  <si>
    <t>Anual - Acumulado</t>
  </si>
  <si>
    <t xml:space="preserve">No. </t>
  </si>
  <si>
    <t xml:space="preserve">PROCESO </t>
  </si>
  <si>
    <t xml:space="preserve">OBJETIVO </t>
  </si>
  <si>
    <t xml:space="preserve">RESPONSABLE </t>
  </si>
  <si>
    <t>Gestión Estratégica</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</si>
  <si>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</si>
  <si>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Lucy Margarita Osorio Mastrodomenico</t>
  </si>
  <si>
    <t>Gestión Integral</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</si>
  <si>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</si>
  <si>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Lucy Margarita Osorio Mastrodoménico</t>
  </si>
  <si>
    <t xml:space="preserve">Gestión Judicial </t>
  </si>
  <si>
    <t>Resolver consultas emitiendo la doctrina jurídica en materia societaria, lo mismo que asesorar a las diferentes dependencias de la Entidad y defenderla judicialmente, en aras de preservar el patrimonio público y la juridicidad de sus actuaciones.</t>
  </si>
  <si>
    <t>Andrés Mauricio Cervantes Díaz</t>
  </si>
  <si>
    <t>Gestión de Comunicaciones</t>
  </si>
  <si>
    <t>Gestionar la comunicación de la Entidad con el fin de trasmitir información respecto de la gestión, programas, proyectos y servicios que se realizan, para posicionar a la Superintendencia de Sociedades en la mente de sus grupos de interés.</t>
  </si>
  <si>
    <t>Mayra Alejandra Jiménez Vega</t>
  </si>
  <si>
    <t xml:space="preserve">Gestión de Información Empresarial </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</si>
  <si>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</si>
  <si>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Rodrigo Lupercio Riaño Pineda</t>
  </si>
  <si>
    <t>Análisis Económico y de Riesgo</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</si>
  <si>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</si>
  <si>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 xml:space="preserve">Análisis Financiero y Contable </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</si>
  <si>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</si>
  <si>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Elsa María López Roca</t>
  </si>
  <si>
    <t>Actuaciones y Autorizaciones Administrativas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</si>
  <si>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</si>
  <si>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Investigaciones Administrativas</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</si>
  <si>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</si>
  <si>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Elsa María López Roca
Claudia Eugenia Sánchez Berjel
Rodrigo Lupercio Riaño</t>
  </si>
  <si>
    <t>Régimen Cambiario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</si>
  <si>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</si>
  <si>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Recuperación Empresarial</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</si>
  <si>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</si>
  <si>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Santiago Londoño Correa</t>
  </si>
  <si>
    <t xml:space="preserve"> Realizar la liquidación pronta y ordenada de la sociedad, buscando el aprovechamiento del patrimonio del deudor, de acuerdo con lo establecido en la Ley 1116 de 2006 y demás normas concordantes. </t>
  </si>
  <si>
    <t xml:space="preserve">Intervención </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</si>
  <si>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</si>
  <si>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 xml:space="preserve">Ruby Ruth Ramírez Medina </t>
  </si>
  <si>
    <t>Procesos Especiales</t>
  </si>
  <si>
    <t>Tramitar los procesos verbales sumarios conforme a las acciones previstas en la Ley 550 de 1999, así como los procesos verbales y verbales sumarios de acuerdo con los artículos 60, 61, 74 y 82 de la Ley 1116 de 2006.</t>
  </si>
  <si>
    <t>Jorge Eduardo Cabrera Jaramillo</t>
  </si>
  <si>
    <t>Procesos Societarios</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</si>
  <si>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</si>
  <si>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Conciliación y Arbitraje</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</si>
  <si>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</si>
  <si>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</si>
  <si>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Paula Aroyabe Garcia</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</si>
  <si>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</si>
  <si>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Leidy Jineth Garzón Albarracín</t>
  </si>
  <si>
    <t>Gestión Financiera y Contable</t>
  </si>
  <si>
    <t>Garantizar que los recursos financieros de la entidad sean recaudados y administrados con efectividad.</t>
  </si>
  <si>
    <t>Joaquín Fernando Ruíz González</t>
  </si>
  <si>
    <t>Gestión de Infraestructura y Tecnologías de la Información</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</si>
  <si>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</si>
  <si>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Ricardo Fernelix Ríos Rosales</t>
  </si>
  <si>
    <t>Proveer y desarrollar un talento humano competente para garantizar el cumplimiento de la misión y el fortalecimiento institucional, a través de un ambiente laboral que promueva un alto desempeño.</t>
  </si>
  <si>
    <t>Alejandra Tobón Diaz</t>
  </si>
  <si>
    <t>Atención al Ciudadano</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</si>
  <si>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</si>
  <si>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Marleny Natalia Malaver</t>
  </si>
  <si>
    <t>Gestión de Infraestructura Física</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</si>
  <si>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</si>
  <si>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Maria Eugenia Salinas Garcia</t>
  </si>
  <si>
    <t>Gestión de Apoyo Judicial</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</si>
  <si>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</si>
  <si>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Sindy Vanessa Ospina Sánchez</t>
  </si>
  <si>
    <t>Evaluación y Control</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</si>
  <si>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</si>
  <si>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Jacqueline del Socorro Murillo Sánchez</t>
  </si>
  <si>
    <t>Control Disciplinario</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</si>
  <si>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</si>
  <si>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Jesús Manuel López Celedón</t>
  </si>
  <si>
    <t xml:space="preserve">HOJA DE REGISTRO </t>
  </si>
  <si>
    <t>PROCESO</t>
  </si>
  <si>
    <t>GRUPO</t>
  </si>
  <si>
    <t>VARIABLES</t>
  </si>
  <si>
    <t xml:space="preserve">Marzo </t>
  </si>
  <si>
    <t>I TRIMESTRE</t>
  </si>
  <si>
    <t>TOTAL</t>
  </si>
  <si>
    <t>II TRIMESTRE</t>
  </si>
  <si>
    <t>IV TRIMESTRE</t>
  </si>
  <si>
    <t>V TRIMESTRE</t>
  </si>
  <si>
    <t>OBSERVACIONES</t>
  </si>
  <si>
    <t>SUMATORIA DE
TODAS LAS DEPENDENCIAS QUE MIDEN EL INDICADOR</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</si>
  <si>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</si>
  <si>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Grupo de Admisiones</t>
  </si>
  <si>
    <r>
      <t xml:space="preserve">En el </t>
    </r>
    <r>
      <rPr>
        <b/>
        <sz val="9"/>
        <rFont val="Verdana"/>
        <family val="2"/>
      </rPr>
      <t>primer trimestre</t>
    </r>
    <r>
      <rPr>
        <sz val="9"/>
        <rFont val="Verdana"/>
        <family val="2"/>
      </rPr>
      <t xml:space="preserve"> se observa que se cumplio la meta en el mes de marzo en comparación con los meses de enero y febrero, puesto que en enero no se contaba con los contratistas y en febrero ya empezaron a activarse.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</si>
  <si>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Zona Norte</t>
  </si>
  <si>
    <r>
      <rPr>
        <sz val="9"/>
        <color rgb="FF000000"/>
        <rFont val="Verdana"/>
      </rPr>
      <t xml:space="preserve">En el </t>
    </r>
    <r>
      <rPr>
        <b/>
        <sz val="9"/>
        <color rgb="FF000000"/>
        <rFont val="Verdana"/>
      </rPr>
      <t>primer trimestre</t>
    </r>
    <r>
      <rPr>
        <sz val="9"/>
        <color rgb="FF000000"/>
        <rFont val="Verdana"/>
      </rPr>
      <t xml:space="preserve">: se observan 2 solicitudes presentadas  y tramitadas dentro de los términos establecidos internamente.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</si>
  <si>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Zona Santanderes y Arauca</t>
  </si>
  <si>
    <r>
      <t xml:space="preserve">En el </t>
    </r>
    <r>
      <rPr>
        <b/>
        <sz val="9"/>
        <rFont val="Verdana"/>
        <family val="2"/>
      </rPr>
      <t>primer trimestre</t>
    </r>
    <r>
      <rPr>
        <sz val="9"/>
        <rFont val="Verdana"/>
        <family val="2"/>
      </rPr>
      <t xml:space="preserve">: se observa 3 solicitudes: 1 enero, 2 febrero . Se emitio 2 oficios de inadmisión, de los cuales posteriormente 2 fueron rechazadas, 1 de las solicitudes admitidas sin necesidad de requerimiento previo, dentro de los términos establecidos internamente.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</si>
  <si>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Zona Sur</t>
  </si>
  <si>
    <r>
      <rPr>
        <sz val="9"/>
        <color rgb="FF000000"/>
        <rFont val="Verdana"/>
      </rPr>
      <t xml:space="preserve">En el </t>
    </r>
    <r>
      <rPr>
        <b/>
        <sz val="9"/>
        <color rgb="FF000000"/>
        <rFont val="Verdana"/>
      </rPr>
      <t>primer trimestre</t>
    </r>
    <r>
      <rPr>
        <sz val="9"/>
        <color rgb="FF000000"/>
        <rFont val="Verdana"/>
      </rPr>
      <t xml:space="preserve">: se observan 2 solicitudes pendientes de pronunciamiento del año 2025 e ingresaron 6 solicitudes en el periodo. Se realizó pronunciamiento a 7 solicitudes en el periodo, quedando pendientes 1  para el trimestre siguiente.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</si>
  <si>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Zona Caribe y Archipiélago</t>
  </si>
  <si>
    <t>Zona Eje Cafetero</t>
  </si>
  <si>
    <r>
      <rPr>
        <sz val="9"/>
        <color rgb="FF000000"/>
        <rFont val="Verdana"/>
      </rPr>
      <t xml:space="preserve">En el </t>
    </r>
    <r>
      <rPr>
        <b/>
        <sz val="9"/>
        <color rgb="FF000000"/>
        <rFont val="Verdana"/>
      </rPr>
      <t>primer trimestre</t>
    </r>
    <r>
      <rPr>
        <sz val="9"/>
        <color rgb="FF000000"/>
        <rFont val="Verdana"/>
      </rPr>
      <t xml:space="preserve">: En el periodo la Intendencia se pronunció sobre las solicitudes de liquidación de 5 procesos de los cuales 3 venian del año anterior,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</si>
  <si>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Zona Occidental y Costa Pacífica</t>
  </si>
  <si>
    <r>
      <rPr>
        <sz val="9"/>
        <color rgb="FF000000"/>
        <rFont val="Verdana"/>
      </rPr>
      <t xml:space="preserve">En el </t>
    </r>
    <r>
      <rPr>
        <b/>
        <sz val="9"/>
        <color rgb="FF000000"/>
        <rFont val="Verdana"/>
      </rPr>
      <t>primer trimestre</t>
    </r>
    <r>
      <rPr>
        <sz val="9"/>
        <color rgb="FF000000"/>
        <rFont val="Verdana"/>
      </rPr>
      <t xml:space="preserve">: se observa que se tenían 9 solicitudes pendientes de pronunciamiento del año 2025 e ingresaron 21 solicitudes en el periodo para un total de 30 solicitudes pendientes de primer pronunciamiento. Se realizó pronunciamiento a 29 solicitudes en el periodo, quedando pendientes 1  para el trimestre siguiente.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</si>
  <si>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Hoja de Registro</t>
  </si>
  <si>
    <t>SUPER</t>
  </si>
  <si>
    <t>Audiencias celebradas para resolución de objeciones y/o autos proferidos que aprueban el proyecto de calificación y graduación de créditos y derechos a voto</t>
  </si>
  <si>
    <t>Medir el cumplimiento de las audiencias programadas para resolver las objeciones al proyecto de calificación y graduación de créditos y derechos a voto y al inventario o autos proferidos para su aprobación y pasar a la etapa del proyecto de adjudicación.</t>
  </si>
  <si>
    <t xml:space="preserve">Número de proyectos de calificación y graduación de créditos y derechos de voto aprobados en el periodo evaluado </t>
  </si>
  <si>
    <t>Base de Datos Insolvencia</t>
  </si>
  <si>
    <t>Número de procesos que hayan surtido los tramites para que la Entidad se pronuncie sobre aprobación de proyectos e inventarios</t>
  </si>
  <si>
    <t xml:space="preserve"> </t>
  </si>
  <si>
    <t>Grupo de Procesos Liquidación A
Dirección de Procesos de Liquidación I
Dirección de Procesos de Liquidación II
Grupo de Procesos de Liquidación I
Grupo de Procesos de Liquidación II
Intendencias Regionales</t>
  </si>
  <si>
    <t>El indicador busca medir que se cumpla al menos el 25% de las audiencias celebradas para la resolución de objeciones y/o autos proferidos de los procesos que ya tienen traslado</t>
  </si>
  <si>
    <t>Grupo de Procesos de Liquidación A</t>
  </si>
  <si>
    <r>
      <rPr>
        <sz val="9"/>
        <color rgb="FF000000"/>
        <rFont val="Verdana"/>
      </rPr>
      <t xml:space="preserve">En el </t>
    </r>
    <r>
      <rPr>
        <b/>
        <sz val="9"/>
        <color rgb="FF000000"/>
        <rFont val="Verdana"/>
      </rPr>
      <t>primer trimestre</t>
    </r>
    <r>
      <rPr>
        <sz val="9"/>
        <color rgb="FF000000"/>
        <rFont val="Verdana"/>
      </rPr>
      <t xml:space="preserve">: se observa que el Grupo de Procesos de Liquidacion A, concentró su mayor carga operativa en la etapa de adjudicaciones; en consecuencia, en dicho periodo solo se llevaron a cabo dos audiencias de resolución de objeciones.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</si>
  <si>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Dirección de Procesos de Liquidación I</t>
  </si>
  <si>
    <t>Dirección de Procesos de Liquidación II</t>
  </si>
  <si>
    <r>
      <rPr>
        <sz val="9"/>
        <color rgb="FF000000"/>
        <rFont val="Verdana"/>
      </rPr>
      <t xml:space="preserve">En el </t>
    </r>
    <r>
      <rPr>
        <b/>
        <sz val="9"/>
        <color rgb="FF000000"/>
        <rFont val="Verdana"/>
      </rPr>
      <t>primer trimestre</t>
    </r>
    <r>
      <rPr>
        <sz val="9"/>
        <color rgb="FF000000"/>
        <rFont val="Verdana"/>
      </rPr>
      <t xml:space="preserve">: se observa Durante el primer trimestre, se aprobó 1 proyecto de calificación y graduación de créditos y derechos de voto, y en 3 procesos se surtieron los trámites necesarios para que la Entidad se pronunciara sobre la aprobación de proyectos e inventarios, para un total de 4 actuaciones realizadas, las cuales fueron tenidas en cuenta para el cumplimiento de los indicadores establecidos.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</si>
  <si>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Grupo de Procesos de Liquidación 1</t>
  </si>
  <si>
    <r>
      <rPr>
        <sz val="9"/>
        <color rgb="FF000000"/>
        <rFont val="Verdana"/>
      </rPr>
      <t xml:space="preserve">En el </t>
    </r>
    <r>
      <rPr>
        <b/>
        <sz val="9"/>
        <color rgb="FF000000"/>
        <rFont val="Verdana"/>
      </rPr>
      <t>primer trimestre</t>
    </r>
    <r>
      <rPr>
        <sz val="9"/>
        <color rgb="FF000000"/>
        <rFont val="Verdana"/>
      </rPr>
      <t xml:space="preserve">: se obversva que en el primer trimestre se aprobaron 23 proyectos de calificación y graduación de crpeditos y derecho de voto y en 24 procesos se surtieron los trámites necesarios para que la Entidad se pronunciara sobre la aprobación de proyectos e inventarios, para un total de 47 actuaciones realizadas, las cuales fueron tenidas en cuenta para el cumplimiento de los indicadores establecidos.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</si>
  <si>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Grupo de Procesos de Liquidación 2</t>
  </si>
  <si>
    <r>
      <rPr>
        <sz val="9"/>
        <color rgb="FF000000"/>
        <rFont val="Verdana"/>
      </rPr>
      <t xml:space="preserve">En el </t>
    </r>
    <r>
      <rPr>
        <b/>
        <sz val="9"/>
        <color rgb="FF000000"/>
        <rFont val="Verdana"/>
      </rPr>
      <t>primer trimestre</t>
    </r>
    <r>
      <rPr>
        <sz val="9"/>
        <color rgb="FF000000"/>
        <rFont val="Verdana"/>
      </rPr>
      <t xml:space="preserve">: se observa que se aprobaron 15 proyectos de calificación y graduación de créditos medianto auto o audiencia. También se evidencia que en este mismo período, 18 procesos surtieron traslado de PCYGC e inventario de bienes.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</si>
  <si>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r>
      <rPr>
        <sz val="9"/>
        <color rgb="FF000000"/>
        <rFont val="Verdana"/>
      </rPr>
      <t xml:space="preserve">En el </t>
    </r>
    <r>
      <rPr>
        <b/>
        <sz val="9"/>
        <color rgb="FF000000"/>
        <rFont val="Verdana"/>
      </rPr>
      <t>primer trimestre</t>
    </r>
    <r>
      <rPr>
        <sz val="9"/>
        <color rgb="FF000000"/>
        <rFont val="Verdana"/>
      </rPr>
      <t xml:space="preserve">: se observa que se realizó 1 Audiencia de Objeciones y se profirieron 4 Autos De Calificación Y Graduación De Creditos. Por otra parte 4 Traslados De Objeciones y 1 auto de pruebas.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</si>
  <si>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r>
      <rPr>
        <sz val="9"/>
        <color rgb="FF000000"/>
        <rFont val="Verdana"/>
      </rPr>
      <t xml:space="preserve">En el </t>
    </r>
    <r>
      <rPr>
        <b/>
        <sz val="9"/>
        <color rgb="FF000000"/>
        <rFont val="Verdana"/>
      </rPr>
      <t>primer trimestre</t>
    </r>
    <r>
      <rPr>
        <sz val="9"/>
        <color rgb="FF000000"/>
        <rFont val="Verdana"/>
      </rPr>
      <t xml:space="preserve">:  se observa que se aprobaron 7 proyectos de calificación y graduación de créditos (PCGC) e inventarios valorados, mediante audiencias y autos, y se corrieron 8 traslados de objeciones inventarios valorados y PCGC.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</si>
  <si>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r>
      <rPr>
        <sz val="9"/>
        <color rgb="FF000000"/>
        <rFont val="Verdana"/>
      </rPr>
      <t xml:space="preserve">En el </t>
    </r>
    <r>
      <rPr>
        <b/>
        <sz val="9"/>
        <color rgb="FF000000"/>
        <rFont val="Verdana"/>
      </rPr>
      <t>primer trimestre</t>
    </r>
    <r>
      <rPr>
        <sz val="9"/>
        <color rgb="FF000000"/>
        <rFont val="Verdana"/>
      </rPr>
      <t xml:space="preserve">: se observa que se se aprobaron proyectos a 13 procesos de los 18 procesos en los que se surtieron los trámites para pronunciarse. 
En el segundo trimestre: se observa XXXXXXXXX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</si>
  <si>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r>
      <rPr>
        <sz val="9"/>
        <color rgb="FF000000"/>
        <rFont val="Verdana"/>
      </rPr>
      <t xml:space="preserve">En el </t>
    </r>
    <r>
      <rPr>
        <b/>
        <sz val="9"/>
        <color rgb="FF000000"/>
        <rFont val="Verdana"/>
      </rPr>
      <t>primer trimestre</t>
    </r>
    <r>
      <rPr>
        <sz val="9"/>
        <color rgb="FF000000"/>
        <rFont val="Verdana"/>
      </rPr>
      <t xml:space="preserve">: Se reicibieron 5 proyectos de calificación y graduacion de creditos y se efectuó pronunciamiento sobre 3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</si>
  <si>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r>
      <rPr>
        <sz val="9"/>
        <color rgb="FF000000"/>
        <rFont val="Verdana"/>
      </rPr>
      <t xml:space="preserve">En el </t>
    </r>
    <r>
      <rPr>
        <b/>
        <sz val="9"/>
        <color rgb="FF000000"/>
        <rFont val="Verdana"/>
      </rPr>
      <t>primer trimestre</t>
    </r>
    <r>
      <rPr>
        <sz val="9"/>
        <color rgb="FF000000"/>
        <rFont val="Verdana"/>
      </rPr>
      <t xml:space="preserve">: se observa que se surtieron los trámites para pronunciarse a 28 procesos (6 del año 2025) y se aprobo proyectos a 23 procesos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</si>
  <si>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INSTRUCCIONES DE DILIGENCIAMIENTO</t>
  </si>
  <si>
    <t xml:space="preserve">A continuación, se presentan los campos que debe completar para diligenciar correctamente la hoja de vida del indicador. </t>
  </si>
  <si>
    <r>
      <rPr>
        <b/>
        <sz val="11"/>
        <color rgb="FF000000"/>
        <rFont val="Verdana"/>
        <family val="2"/>
      </rPr>
      <t xml:space="preserve">Proceso: </t>
    </r>
    <r>
      <rPr>
        <sz val="11"/>
        <color rgb="FF000000"/>
        <rFont val="Verdana"/>
        <family val="2"/>
      </rPr>
      <t xml:space="preserve">Seleccione el proceso al que pertenece el indicador.
</t>
    </r>
  </si>
  <si>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</si>
  <si>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</si>
  <si>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</si>
  <si>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</si>
  <si>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</si>
  <si>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indexed="8"/>
        <rFont val="Verdana"/>
        <family val="2"/>
      </rPr>
      <t>Objetivo del indicador</t>
    </r>
    <r>
      <rPr>
        <sz val="11"/>
        <color theme="1"/>
        <rFont val="Verdana"/>
        <family val="2"/>
      </rPr>
      <t>: Indique la razón por la cual se genera este indicador, cual es su finalidad.</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</si>
  <si>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</si>
  <si>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</si>
  <si>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</si>
  <si>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</si>
  <si>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</si>
  <si>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</si>
  <si>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</si>
  <si>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</si>
  <si>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</si>
  <si>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</si>
  <si>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</si>
  <si>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</si>
  <si>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</si>
  <si>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Columna1</t>
  </si>
  <si>
    <t>ObjEtivos de Calidad</t>
  </si>
  <si>
    <t>AÑO</t>
  </si>
  <si>
    <t>OBJETIVOS DEL PROCESO</t>
  </si>
  <si>
    <t>1. Promover la adopción de prácticas empresariales, responsables y sostenibles que contribuyan al desarrollo social, ambiental y económico en las empresas y los diferentes grupos de interés.</t>
  </si>
  <si>
    <t>ACTUACIONES Y AUTORIZACIONES ADMINISTRATIVAS</t>
  </si>
  <si>
    <t>2. Generar un equilibrio presupuestal sólido, mediante procesos de planificación y ejecución financiera eficiente, que apoyen la medición de resultados y la toma de decisiones basada en evidencia.</t>
  </si>
  <si>
    <t>ANALISIS ECONOMICO Y DE RIESGO</t>
  </si>
  <si>
    <t>ANALISIS FINANCIERO Y CONTABLE</t>
  </si>
  <si>
    <t>4. Posicionar a la Superintendencia de Sociedades en la mente de sus grupos de interés.</t>
  </si>
  <si>
    <t>ATENCION AL CIUDADANO</t>
  </si>
  <si>
    <t>5. Utilizar y apropiar nuevas tecnologías de la información para fortalecer la gestión institucional.</t>
  </si>
  <si>
    <t>CONCILIACIÓN Y ARBITRAJE</t>
  </si>
  <si>
    <t>6. Consolidar el modelo de gestión del conocimiento y la innovación.</t>
  </si>
  <si>
    <t>CONTROL DISCIPLINARIO</t>
  </si>
  <si>
    <t>7. Fortalecer entornos de trabajo adaptables a las nuevas realidades que buscan el equilibrio de la vida personal, familiar y laboral, promoviendo mecanismos de inclusión social y espacios colaborativos.</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</si>
  <si>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</si>
  <si>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</si>
  <si>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</si>
  <si>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</si>
  <si>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</si>
  <si>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</si>
  <si>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</si>
  <si>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</si>
  <si>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</si>
  <si>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</si>
  <si>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</si>
  <si>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</si>
  <si>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</si>
  <si>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</si>
  <si>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</si>
  <si>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</si>
  <si>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</si>
  <si>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</si>
  <si>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NA</t>
  </si>
  <si>
    <t>DESCENDENTE</t>
  </si>
  <si>
    <t>PROCESOS SOCIETARIOS</t>
  </si>
  <si>
    <t>NO APLICA</t>
  </si>
  <si>
    <t>REGIMEN CAMBIARIO</t>
  </si>
  <si>
    <t>RECUPERACIÓN EMPRESARIAL</t>
  </si>
  <si>
    <t>CONTROL DE CAMBIOS</t>
  </si>
  <si>
    <t>Versión</t>
  </si>
  <si>
    <t>Fecha</t>
  </si>
  <si>
    <t xml:space="preserve">Descripción del Cambio </t>
  </si>
  <si>
    <t>001</t>
  </si>
  <si>
    <t>SIN DATO</t>
  </si>
  <si>
    <t>Creación del documento.</t>
  </si>
  <si>
    <t>002</t>
  </si>
  <si>
    <t xml:space="preserve">Ajuste del documento. </t>
  </si>
  <si>
    <t>003</t>
  </si>
  <si>
    <t>004</t>
  </si>
  <si>
    <t>005</t>
  </si>
  <si>
    <t>Se ajusto en estructrua y contenido conforme a los lineamientos establecidos en la Guía para la Elaboración de Documentos del SGI (GUI-GU-001).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</si>
</sst>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3">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2"/>
      <color indexed="81"/>
      <name val="Tahoma"/>
      <family val="2"/>
    </font>
    <font>
      <b/>
      <sz val="11"/>
      <color theme="1"/>
      <name val="Calibri"/>
      <family val="2"/>
      <scheme val="minor"/>
    </font>
    <font>
      <sz val="8"/>
      <name val="Calibri"/>
      <family val="2"/>
      <scheme val="minor"/>
    </font>
    <font>
      <sz val="11"/>
      <color theme="0"/>
      <name val="Calibri"/>
      <family val="2"/>
      <scheme val="minor"/>
    </font>
    <font>
      <sz val="9"/>
      <color rgb="FF000000"/>
      <name val="Verdana"/>
    </font>
    <font>
      <b/>
      <sz val="9"/>
      <color rgb="FF000000"/>
      <name val="Verdana"/>
    </font>
    <font>
      <sz val="20"/>
      <name val="Arial"/>
      <family val="2"/>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rgb="FF000000"/>
      </right>
      <top/>
      <bottom/>
      <diagonal/>
    </border>
    <border>
      <left/>
      <right style="medium">
        <color rgb="FF000000"/>
      </right>
      <top/>
      <bottom style="thin">
        <color indexed="64"/>
      </bottom>
      <diagonal/>
    </border>
    <border>
      <left/>
      <right style="thin">
        <color indexed="64"/>
      </right>
      <top/>
      <bottom style="medium">
        <color indexed="64"/>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463">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7" fillId="18" borderId="12" xfId="0" applyFont="1" applyFill="1" applyBorder="1" applyAlignment="1">
      <alignment horizontal="center" vertical="center"/>
    </xf>
    <xf numFmtId="0" fontId="57" fillId="18" borderId="80" xfId="0" applyFont="1" applyFill="1" applyBorder="1" applyAlignment="1">
      <alignment horizontal="center" vertical="center"/>
    </xf>
    <xf numFmtId="0" fontId="57"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9" fillId="3" borderId="0" xfId="0" applyFont="1" applyFill="1"/>
    <xf numFmtId="0" fontId="54" fillId="19" borderId="80" xfId="2" applyFont="1" applyFill="1" applyBorder="1" applyAlignment="1" applyProtection="1">
      <alignment horizontal="center" vertical="center" wrapText="1"/>
      <protection locked="0"/>
    </xf>
    <xf numFmtId="0" fontId="52" fillId="19" borderId="80" xfId="2" applyFont="1" applyFill="1" applyBorder="1" applyAlignment="1" applyProtection="1">
      <alignment horizontal="center" vertical="center" wrapText="1"/>
      <protection locked="0"/>
    </xf>
    <xf numFmtId="0" fontId="52" fillId="19" borderId="47" xfId="2" applyFont="1" applyFill="1" applyBorder="1" applyAlignment="1" applyProtection="1">
      <alignment horizontal="center" vertical="center" wrapText="1"/>
      <protection locked="0"/>
    </xf>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164" fontId="9" fillId="4" borderId="0" xfId="0" applyNumberFormat="1" applyFont="1" applyFill="1"/>
    <xf numFmtId="0" fontId="52" fillId="0" borderId="1" xfId="2" applyFont="1" applyBorder="1" applyAlignment="1" applyProtection="1">
      <alignment vertical="center" wrapText="1"/>
      <protection locked="0"/>
    </xf>
    <xf numFmtId="0" fontId="52" fillId="0" borderId="1" xfId="2" applyFont="1" applyBorder="1" applyAlignment="1" applyProtection="1">
      <alignment horizontal="center" vertical="center" wrapText="1"/>
      <protection locked="0"/>
    </xf>
    <xf numFmtId="0" fontId="52" fillId="0" borderId="47" xfId="2"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14" fillId="4" borderId="0" xfId="0" applyFont="1" applyFill="1" applyAlignment="1" applyProtection="1">
      <alignment horizont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22" fillId="0" borderId="61"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3" fillId="0" borderId="11" xfId="0" applyFont="1" applyBorder="1" applyAlignment="1">
      <alignment horizontal="center" vertical="center"/>
    </xf>
    <xf numFmtId="0" fontId="3" fillId="0" borderId="47" xfId="0" applyFont="1" applyBorder="1" applyAlignment="1">
      <alignment horizontal="center" vertical="center"/>
    </xf>
    <xf numFmtId="0" fontId="3" fillId="0" borderId="61" xfId="0" applyFont="1" applyBorder="1" applyAlignment="1">
      <alignment horizontal="center" vertical="center"/>
    </xf>
    <xf numFmtId="0" fontId="62" fillId="0" borderId="2" xfId="0" applyFont="1" applyBorder="1" applyAlignment="1" applyProtection="1">
      <alignment horizontal="center" vertical="center" shrinkToFit="1"/>
      <protection locked="0"/>
    </xf>
    <xf numFmtId="0" fontId="62" fillId="0" borderId="3" xfId="0" applyFont="1" applyBorder="1" applyAlignment="1" applyProtection="1">
      <alignment horizontal="center" vertical="center" shrinkToFit="1"/>
      <protection locked="0"/>
    </xf>
    <xf numFmtId="0" fontId="62" fillId="0" borderId="17" xfId="0" applyFont="1" applyBorder="1" applyAlignment="1" applyProtection="1">
      <alignment horizontal="center" vertical="center" shrinkToFit="1"/>
      <protection locked="0"/>
    </xf>
    <xf numFmtId="0" fontId="25" fillId="13" borderId="54" xfId="0" applyFont="1" applyFill="1" applyBorder="1" applyAlignment="1">
      <alignment horizontal="left" vertical="center"/>
    </xf>
    <xf numFmtId="0" fontId="25" fillId="13" borderId="18"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protection hidden="1"/>
    </xf>
    <xf numFmtId="0" fontId="25" fillId="13" borderId="2"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5" fillId="13" borderId="18" xfId="0" applyFont="1" applyFill="1" applyBorder="1" applyAlignment="1" applyProtection="1">
      <alignment horizontal="left" vertical="center"/>
      <protection hidden="1"/>
    </xf>
    <xf numFmtId="0" fontId="25" fillId="13" borderId="1" xfId="0" applyFont="1" applyFill="1" applyBorder="1" applyAlignment="1" applyProtection="1">
      <alignment horizontal="left" vertical="center"/>
      <protection hidden="1"/>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wrapText="1"/>
      <protection hidden="1"/>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2" fontId="22" fillId="3" borderId="3" xfId="0" applyNumberFormat="1" applyFont="1" applyFill="1" applyBorder="1" applyAlignment="1" applyProtection="1">
      <alignment horizontal="center" vertical="center" wrapText="1"/>
      <protection locked="0"/>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25" fillId="13" borderId="1" xfId="0" applyFont="1" applyFill="1" applyBorder="1" applyAlignment="1" applyProtection="1">
      <alignment horizontal="center" vertical="center"/>
      <protection hidden="1"/>
    </xf>
    <xf numFmtId="0" fontId="25" fillId="3" borderId="3" xfId="0" applyFont="1" applyFill="1" applyBorder="1" applyAlignment="1" applyProtection="1">
      <alignment horizontal="justify" vertical="center" wrapText="1"/>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16"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8" fillId="0" borderId="1" xfId="0" applyFont="1" applyBorder="1" applyAlignment="1" applyProtection="1">
      <alignment horizontal="center"/>
      <protection hidden="1"/>
    </xf>
    <xf numFmtId="0" fontId="22" fillId="7" borderId="1" xfId="0" applyFont="1" applyFill="1" applyBorder="1" applyAlignment="1" applyProtection="1">
      <alignment horizontal="center" vertical="center"/>
      <protection hidden="1"/>
    </xf>
    <xf numFmtId="0" fontId="39" fillId="0" borderId="1" xfId="0" applyFont="1" applyBorder="1" applyAlignment="1" applyProtection="1">
      <alignment horizontal="center" vertical="center" wrapText="1"/>
      <protection hidden="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5" fillId="13" borderId="1" xfId="0" applyFont="1" applyFill="1" applyBorder="1" applyAlignment="1">
      <alignment horizontal="left" vertical="center"/>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0" fontId="25" fillId="13" borderId="17" xfId="0" applyFont="1" applyFill="1" applyBorder="1" applyAlignment="1" applyProtection="1">
      <alignment horizontal="center" vertical="center" wrapText="1"/>
      <protection locked="0"/>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164" fontId="52" fillId="4" borderId="1" xfId="1" applyNumberFormat="1" applyFont="1" applyFill="1" applyBorder="1" applyAlignment="1">
      <alignment horizontal="center" vertical="center" wrapText="1"/>
    </xf>
    <xf numFmtId="164" fontId="52" fillId="4" borderId="34" xfId="1" applyNumberFormat="1" applyFont="1" applyFill="1" applyBorder="1" applyAlignment="1">
      <alignment horizontal="center" vertical="center" wrapText="1"/>
    </xf>
    <xf numFmtId="0" fontId="54" fillId="0" borderId="12"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0" fontId="8" fillId="0" borderId="1" xfId="0" applyFont="1" applyBorder="1" applyAlignment="1">
      <alignment horizontal="center"/>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54" fillId="0" borderId="47"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0" fontId="54" fillId="0" borderId="34" xfId="2" applyFont="1" applyBorder="1" applyAlignment="1" applyProtection="1">
      <alignment horizontal="center" vertical="center" wrapText="1"/>
      <protection locked="0"/>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0" fontId="52" fillId="4" borderId="18" xfId="0" applyFont="1" applyFill="1" applyBorder="1" applyAlignment="1">
      <alignment horizontal="center" vertical="center" wrapText="1"/>
    </xf>
    <xf numFmtId="0" fontId="52" fillId="4" borderId="66" xfId="0" applyFont="1" applyFill="1" applyBorder="1" applyAlignment="1">
      <alignment horizontal="center" vertical="center" wrapText="1"/>
    </xf>
    <xf numFmtId="0" fontId="54" fillId="0" borderId="49" xfId="0" applyFont="1" applyBorder="1" applyAlignment="1">
      <alignment wrapText="1"/>
    </xf>
    <xf numFmtId="0" fontId="54" fillId="0" borderId="0" xfId="0" applyFont="1" applyAlignment="1">
      <alignment wrapText="1"/>
    </xf>
    <xf numFmtId="0" fontId="54" fillId="0" borderId="85" xfId="0" applyFont="1" applyBorder="1" applyAlignment="1">
      <alignment wrapText="1"/>
    </xf>
    <xf numFmtId="0" fontId="54" fillId="0" borderId="8" xfId="0" applyFont="1" applyBorder="1" applyAlignment="1">
      <alignment wrapText="1"/>
    </xf>
    <xf numFmtId="0" fontId="54" fillId="0" borderId="9" xfId="0" applyFont="1" applyBorder="1" applyAlignment="1">
      <alignment wrapText="1"/>
    </xf>
    <xf numFmtId="0" fontId="54" fillId="0" borderId="86" xfId="0" applyFont="1" applyBorder="1" applyAlignment="1">
      <alignment wrapText="1"/>
    </xf>
    <xf numFmtId="0" fontId="60" fillId="0" borderId="47" xfId="0" applyFont="1" applyBorder="1" applyAlignment="1" applyProtection="1">
      <alignment horizontal="left" vertical="center" wrapText="1"/>
      <protection locked="0"/>
    </xf>
    <xf numFmtId="0" fontId="54" fillId="0" borderId="83" xfId="2" applyFont="1" applyBorder="1" applyAlignment="1" applyProtection="1">
      <alignment horizontal="center" vertical="center" wrapText="1"/>
      <protection locked="0"/>
    </xf>
    <xf numFmtId="0" fontId="54" fillId="0" borderId="84" xfId="2" applyFont="1" applyBorder="1" applyAlignment="1" applyProtection="1">
      <alignment horizontal="center" vertical="center" wrapText="1"/>
      <protection locked="0"/>
    </xf>
    <xf numFmtId="0" fontId="54" fillId="0" borderId="49" xfId="2" applyFont="1" applyBorder="1" applyAlignment="1" applyProtection="1">
      <alignment horizontal="center" vertical="center" wrapText="1"/>
      <protection locked="0"/>
    </xf>
    <xf numFmtId="0" fontId="54" fillId="0" borderId="79" xfId="2" applyFont="1" applyBorder="1" applyAlignment="1" applyProtection="1">
      <alignment horizontal="center" vertical="center" wrapText="1"/>
      <protection locked="0"/>
    </xf>
    <xf numFmtId="0" fontId="54" fillId="0" borderId="8" xfId="2" applyFont="1" applyBorder="1" applyAlignment="1" applyProtection="1">
      <alignment horizontal="center" vertical="center" wrapText="1"/>
      <protection locked="0"/>
    </xf>
    <xf numFmtId="0" fontId="54" fillId="0" borderId="10" xfId="2" applyFont="1" applyBorder="1" applyAlignment="1" applyProtection="1">
      <alignment horizontal="center" vertical="center" wrapText="1"/>
      <protection locked="0"/>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60" fillId="0" borderId="49" xfId="0" applyFont="1" applyBorder="1" applyAlignment="1">
      <alignment wrapText="1"/>
    </xf>
    <xf numFmtId="0" fontId="54" fillId="0" borderId="29" xfId="2" applyFont="1" applyBorder="1" applyAlignment="1" applyProtection="1">
      <alignment horizontal="center" vertical="center" wrapText="1"/>
      <protection locked="0"/>
    </xf>
    <xf numFmtId="0" fontId="54" fillId="0" borderId="87" xfId="2" applyFont="1" applyBorder="1" applyAlignment="1" applyProtection="1">
      <alignment horizontal="center" vertical="center" wrapText="1"/>
      <protection locked="0"/>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4">
    <cellStyle name="Normal" xfId="0" builtinId="0"/>
    <cellStyle name="Normal 2" xfId="2" xr:uid="{00000000-0005-0000-0000-000002000000}"/>
    <cellStyle name="Normal 3" xfId="3" xr:uid="{67966900-3B66-4CD4-9D49-1929DF6CCC78}"/>
    <cellStyle name="Porcentaje" xfId="1" builtinId="5"/>
  </cellStyles>
  <dxfs count="36">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('GIN-FM-006-1'!$E$34:$G$34,'GIN-FM-006-1'!$I$34:$K$34,'GIN-FM-006-1'!$N$34:$P$34,'GIN-FM-006-1'!$R$34:$T$34)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('GIN-FM-006-1'!$E$37:$G$37,'GIN-FM-006-1'!$I$37:$K$37,'GIN-FM-006-1'!$N$37:$P$37,'GIN-FM-006-1'!$R$37:$T$37)</c:f>
              <c:numCache>
                <c:formatCode>0.0%</c:formatCode>
                <c:ptCount val="12"/>
                <c:pt idx="0">
                  <c:v>0.40697674418604651</c:v>
                </c:pt>
                <c:pt idx="1">
                  <c:v>0.89795918367346939</c:v>
                </c:pt>
                <c:pt idx="2">
                  <c:v>1.1714285714285715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407-477A-9249-2D205C5B47F1}"/>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'GIN-FM-006-1'!$F$66:$J$66</c:f>
              <c:strCache>
                <c:ptCount val="5"/>
                <c:pt idx="0">
                  <c:v>Trimestre 1</c:v>
                </c:pt>
                <c:pt idx="1">
                  <c:v>Trimestre 2 - Semestre 1</c:v>
                </c:pt>
                <c:pt idx="2">
                  <c:v>Trimestre 3</c:v>
                </c:pt>
                <c:pt idx="3">
                  <c:v>Trimestre 4 - Semestre 2</c:v>
                </c:pt>
                <c:pt idx="4">
                  <c:v>Anual - Acumulado</c:v>
                </c:pt>
              </c:strCache>
            </c:strRef>
          </c:cat>
          <c:val>
            <c:numRef>
              <c:f>'GIN-FM-006-1'!$F$68:$J$68</c:f>
            </c:numRef>
          </c:val>
          <c:smooth val="0"/>
          <c:extLst>
            <c:ext xmlns:c16="http://schemas.microsoft.com/office/drawing/2014/chart" uri="{C3380CC4-5D6E-409C-BE32-E72D297353CC}">
              <c16:uniqueId val="{00000001-2407-477A-9249-2D205C5B47F1}"/>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('GIN-FM-006-1'!$E$38:$G$38,'GIN-FM-006-1'!$I$38:$K$38,'GIN-FM-006-1'!$N$38:$P$38,'GIN-FM-006-1'!$R$38:$T$38)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02C-487D-AD67-44405EC0E6D1}"/>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1F-4CE7-9CB2-EF2E8FC933B6}"/>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06-42BF-B9B6-1784AA1D988E}"/>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1F-4CE7-9CB2-EF2E8FC933B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('GIN-FM-006-1'!$E$41:$G$41,'GIN-FM-006-1'!$I$41:$K$41,'GIN-FM-006-1'!$N$41:$P$41,'GIN-FM-006-1'!$R$41:$T$41)</c:f>
              <c:numCache>
                <c:formatCode>0.0%</c:formatCode>
                <c:ptCount val="12"/>
                <c:pt idx="0">
                  <c:v>0.47879616963064298</c:v>
                </c:pt>
                <c:pt idx="1">
                  <c:v>1.056422569027611</c:v>
                </c:pt>
                <c:pt idx="2">
                  <c:v>1.3781512605042019</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02C-487D-AD67-44405EC0E6D1}"/>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('GIN-FM-006-2'!$E$34:$G$34,'GIN-FM-006-2'!$I$34:$K$34,'GIN-FM-006-2'!$N$34:$P$34,'GIN-FM-006-2'!$R$34:$T$34)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('GIN-FM-006-2'!$E$37:$G$37,'GIN-FM-006-2'!$I$37:$K$37,'GIN-FM-006-2'!$N$37:$P$37,'GIN-FM-006-2'!$R$37:$T$37)</c:f>
              <c:numCache>
                <c:formatCode>0.0%</c:formatCode>
                <c:ptCount val="12"/>
                <c:pt idx="0">
                  <c:v>0.40697674418604651</c:v>
                </c:pt>
                <c:pt idx="1">
                  <c:v>0.89795918367346939</c:v>
                </c:pt>
                <c:pt idx="2">
                  <c:v>1.1714285714285715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EEC-4D13-937A-8912A0FD4F67}"/>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'GIN-FM-006-1'!$F$66:$J$66</c:f>
              <c:strCache>
                <c:ptCount val="5"/>
                <c:pt idx="0">
                  <c:v>Trimestre 1</c:v>
                </c:pt>
                <c:pt idx="1">
                  <c:v>Trimestre 2 - Semestre 1</c:v>
                </c:pt>
                <c:pt idx="2">
                  <c:v>Trimestre 3</c:v>
                </c:pt>
                <c:pt idx="3">
                  <c:v>Trimestre 4 - Semestre 2</c:v>
                </c:pt>
                <c:pt idx="4">
                  <c:v>Anual - Acumulado</c:v>
                </c:pt>
              </c:strCache>
            </c:strRef>
          </c:cat>
          <c:val>
            <c:numRef>
              <c:f>'GIN-FM-006-1'!$F$68:$J$68</c:f>
            </c:numRef>
          </c:val>
          <c:smooth val="0"/>
          <c:extLst>
            <c:ext xmlns:c16="http://schemas.microsoft.com/office/drawing/2014/chart" uri="{C3380CC4-5D6E-409C-BE32-E72D297353CC}">
              <c16:uniqueId val="{00000001-CEEC-4D13-937A-8912A0FD4F67}"/>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('GIN-FM-006-2'!$E$38:$G$38,'GIN-FM-006-2'!$I$38:$K$38,'GIN-FM-006-2'!$N$38:$P$38,'GIN-FM-006-2'!$R$38:$T$38)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CEEC-4D13-937A-8912A0FD4F67}"/>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EC-4D13-937A-8912A0FD4F67}"/>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EC-4D13-937A-8912A0FD4F67}"/>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EC-4D13-937A-8912A0FD4F6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('GIN-FM-006-2'!$E$41:$G$41,'GIN-FM-006-2'!$I$41:$K$41,'GIN-FM-006-2'!$N$41:$P$41,'GIN-FM-006-2'!$R$41:$T$41)</c:f>
              <c:numCache>
                <c:formatCode>0.0%</c:formatCode>
                <c:ptCount val="12"/>
                <c:pt idx="0">
                  <c:v>1.6279069767441861</c:v>
                </c:pt>
                <c:pt idx="1">
                  <c:v>3.5918367346938775</c:v>
                </c:pt>
                <c:pt idx="2">
                  <c:v>4.6857142857142859</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CEEC-4D13-937A-8912A0FD4F67}"/>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3" name="2 Conector recto">
          <a:extLst>
            <a:ext uri="{FF2B5EF4-FFF2-40B4-BE49-F238E27FC236}">
              <a16:creationId xmlns:a16="http://schemas.microsoft.com/office/drawing/2014/main" id="{00000000-0008-0000-0100-000003000000}"/>
            </a:ext>
          </a:extLst>
        </xdr:cNvPr>
        <xdr:cNvCxnSpPr/>
      </xdr:nvCxnSpPr>
      <xdr:spPr>
        <a:xfrm>
          <a:off x="4060041" y="4191000"/>
          <a:ext cx="3583781"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9" name="8 Gráfic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2" name="Imagen 1">
          <a:extLst>
            <a:ext uri="{FF2B5EF4-FFF2-40B4-BE49-F238E27FC236}">
              <a16:creationId xmlns:a16="http://schemas.microsoft.com/office/drawing/2014/main" id="{F037D43A-6E08-4C46-AA13-5771034E763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2668" y="246925"/>
          <a:ext cx="2441725" cy="139346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EAAF2959-9C93-43FA-8CBC-459B0E752400}"/>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A0F8A341-B159-4222-9518-2DC3AA72F7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5B8E609A-6CE1-4FF3-8F77-4B9AFAA6F93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F66DFDDD-D0D4-4906-9D4F-BF465C208EF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5" dataDxfId="4">
  <autoFilter ref="B3:B31" xr:uid="{C70175A2-9C10-4EC9-BBD9-7AF96F7AE01B}"/>
  <tableColumns count="1">
    <tableColumn id="1" xr3:uid="{ED6A0542-DF38-4000-86EC-6F55D27E6F5B}" name="Columna1"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2" dataDxfId="1">
  <autoFilter ref="C3:C24" xr:uid="{E56A1747-0C8D-4A1C-82B9-F02E1135BC9F}"/>
  <tableColumns count="1">
    <tableColumn id="1" xr3:uid="{B15ECE03-2F2F-4932-91E0-939D94571D89}" name="Columna1"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baseColWidth="10"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9</v>
      </c>
    </row>
    <row r="5" spans="1:10" ht="147.75" thickBot="1">
      <c r="A5" s="18"/>
      <c r="B5" s="20" t="s">
        <v>10</v>
      </c>
      <c r="C5" s="104" t="s">
        <v>11</v>
      </c>
      <c r="D5" s="105" t="s">
        <v>12</v>
      </c>
      <c r="E5" s="18" t="s">
        <v>13</v>
      </c>
      <c r="F5" s="18"/>
      <c r="G5" s="18"/>
      <c r="H5" s="18"/>
      <c r="J5" s="19" t="s">
        <v>14</v>
      </c>
    </row>
    <row r="6" spans="1:10" ht="72.75" thickBot="1">
      <c r="A6" s="18"/>
      <c r="B6" s="20" t="s">
        <v>15</v>
      </c>
      <c r="C6" s="103" t="s">
        <v>15</v>
      </c>
      <c r="D6" s="105" t="s">
        <v>16</v>
      </c>
      <c r="E6" s="18" t="s">
        <v>17</v>
      </c>
      <c r="F6" s="18"/>
      <c r="G6" s="18"/>
      <c r="H6" s="18"/>
      <c r="J6" s="19" t="s">
        <v>18</v>
      </c>
    </row>
    <row r="7" spans="1:10" ht="44.25" thickBot="1">
      <c r="A7" s="18"/>
      <c r="B7" s="20" t="s">
        <v>19</v>
      </c>
      <c r="C7" s="103" t="s">
        <v>19</v>
      </c>
      <c r="D7" s="105" t="s">
        <v>20</v>
      </c>
      <c r="E7" s="18" t="s">
        <v>21</v>
      </c>
      <c r="F7" s="18"/>
      <c r="G7" s="18"/>
      <c r="H7" s="18"/>
      <c r="J7" s="19" t="s">
        <v>22</v>
      </c>
    </row>
    <row r="8" spans="1:10" ht="231">
      <c r="A8" s="18"/>
      <c r="B8" s="20" t="s">
        <v>23</v>
      </c>
      <c r="C8" s="104" t="s">
        <v>24</v>
      </c>
      <c r="D8" s="105" t="s">
        <v>25</v>
      </c>
      <c r="E8" s="18" t="s">
        <v>26</v>
      </c>
      <c r="F8" s="18"/>
      <c r="G8" s="18"/>
      <c r="H8" s="18"/>
      <c r="J8" s="19" t="s">
        <v>27</v>
      </c>
    </row>
    <row r="9" spans="1:10" ht="30">
      <c r="A9" s="18"/>
      <c r="B9" s="20" t="s">
        <v>28</v>
      </c>
      <c r="C9" s="103" t="s">
        <v>28</v>
      </c>
      <c r="D9" s="18"/>
      <c r="E9" s="18"/>
      <c r="F9" s="18"/>
      <c r="G9" s="18"/>
      <c r="H9" s="18"/>
      <c r="J9" s="19" t="s">
        <v>29</v>
      </c>
    </row>
    <row r="10" spans="1:10" ht="30">
      <c r="A10" s="18"/>
      <c r="B10" s="20" t="s">
        <v>30</v>
      </c>
      <c r="C10" s="103" t="s">
        <v>30</v>
      </c>
      <c r="D10" s="18"/>
      <c r="E10" s="18"/>
      <c r="F10" s="18"/>
      <c r="G10" s="18"/>
      <c r="H10" s="18"/>
    </row>
    <row r="11" spans="1:10" ht="30">
      <c r="A11" s="18"/>
      <c r="B11" s="20" t="s">
        <v>31</v>
      </c>
      <c r="C11" s="103" t="s">
        <v>31</v>
      </c>
      <c r="D11" s="18"/>
      <c r="E11" s="18"/>
      <c r="F11" s="18"/>
      <c r="G11" s="18"/>
      <c r="H11" s="18"/>
    </row>
    <row r="12" spans="1:10" ht="21">
      <c r="A12" s="18"/>
      <c r="B12" s="21" t="s">
        <v>32</v>
      </c>
      <c r="C12" s="103" t="s">
        <v>32</v>
      </c>
      <c r="D12" s="18"/>
      <c r="E12" s="18"/>
      <c r="F12" s="18"/>
      <c r="G12" s="18"/>
      <c r="H12" s="18"/>
    </row>
    <row r="13" spans="1:10" ht="30">
      <c r="A13" s="18"/>
      <c r="B13" s="21" t="s">
        <v>33</v>
      </c>
      <c r="C13" s="103" t="s">
        <v>33</v>
      </c>
      <c r="D13" s="18"/>
      <c r="E13" s="18"/>
      <c r="F13" s="18"/>
      <c r="G13" s="18"/>
      <c r="H13" s="18"/>
    </row>
    <row r="14" spans="1:10" ht="231">
      <c r="A14" s="18"/>
      <c r="B14" s="20" t="s">
        <v>34</v>
      </c>
      <c r="C14" s="104" t="s">
        <v>35</v>
      </c>
      <c r="D14" s="18"/>
      <c r="E14" s="18"/>
      <c r="F14" s="18"/>
      <c r="G14" s="18"/>
      <c r="H14" s="18"/>
    </row>
    <row r="15" spans="1:10" ht="409.5">
      <c r="A15" s="18"/>
      <c r="B15" s="20" t="s">
        <v>36</v>
      </c>
      <c r="C15" s="104" t="s">
        <v>37</v>
      </c>
      <c r="D15" s="18"/>
      <c r="E15" s="18"/>
      <c r="F15" s="18"/>
      <c r="G15" s="18"/>
      <c r="H15" s="18"/>
    </row>
    <row r="16" spans="1:10" ht="409.5">
      <c r="A16" s="18"/>
      <c r="B16" s="20" t="s">
        <v>38</v>
      </c>
      <c r="C16" s="104" t="s">
        <v>39</v>
      </c>
      <c r="D16" s="18"/>
      <c r="E16" s="18"/>
      <c r="F16" s="18"/>
      <c r="G16" s="18"/>
      <c r="H16" s="18"/>
    </row>
    <row r="17" spans="1:8" ht="399">
      <c r="A17" s="18"/>
      <c r="B17" s="20" t="s">
        <v>40</v>
      </c>
      <c r="C17" s="104" t="s">
        <v>41</v>
      </c>
      <c r="D17" s="18"/>
      <c r="E17" s="18"/>
      <c r="F17" s="18"/>
      <c r="G17" s="18"/>
      <c r="H17" s="18"/>
    </row>
    <row r="18" spans="1:8" ht="294">
      <c r="A18" s="18"/>
      <c r="B18" s="20" t="s">
        <v>42</v>
      </c>
      <c r="C18" s="104" t="s">
        <v>43</v>
      </c>
      <c r="D18" s="18"/>
      <c r="E18" s="18"/>
      <c r="F18" s="18"/>
      <c r="G18" s="18"/>
      <c r="H18" s="18"/>
    </row>
    <row r="19" spans="1:8" ht="336">
      <c r="A19" s="18"/>
      <c r="B19" s="18" t="s">
        <v>44</v>
      </c>
      <c r="C19" s="104" t="s">
        <v>45</v>
      </c>
      <c r="D19" s="18"/>
      <c r="E19" s="18"/>
      <c r="F19" s="18"/>
      <c r="G19" s="18"/>
      <c r="H19" s="18"/>
    </row>
    <row r="20" spans="1:8" ht="336">
      <c r="B20" s="19" t="s">
        <v>46</v>
      </c>
      <c r="C20" s="104" t="s">
        <v>47</v>
      </c>
      <c r="F20" s="16" t="s">
        <v>48</v>
      </c>
    </row>
    <row r="21" spans="1:8" ht="252">
      <c r="B21" s="19" t="s">
        <v>49</v>
      </c>
      <c r="C21" s="104" t="s">
        <v>50</v>
      </c>
      <c r="F21" s="16" t="s">
        <v>51</v>
      </c>
    </row>
    <row r="22" spans="1:8" ht="105">
      <c r="F22" s="16" t="s">
        <v>52</v>
      </c>
    </row>
    <row r="23" spans="1:8" ht="90">
      <c r="F23" s="16" t="s">
        <v>53</v>
      </c>
    </row>
    <row r="24" spans="1:8" ht="60">
      <c r="D24" s="22" t="str">
        <f>+CONCATENATE(PROCES,SUBPROCES)</f>
        <v>Liquidación Judicial</v>
      </c>
      <c r="F24" s="16" t="s">
        <v>54</v>
      </c>
    </row>
    <row r="25" spans="1:8" ht="30">
      <c r="F25" s="16" t="s">
        <v>55</v>
      </c>
    </row>
    <row r="27" spans="1:8" ht="173.25">
      <c r="B27" s="23" t="s">
        <v>56</v>
      </c>
      <c r="C27" s="24" t="s">
        <v>57</v>
      </c>
    </row>
    <row r="28" spans="1:8" ht="126">
      <c r="B28" s="23" t="s">
        <v>58</v>
      </c>
      <c r="C28" s="24" t="s">
        <v>59</v>
      </c>
    </row>
    <row r="29" spans="1:8" ht="157.5">
      <c r="B29" s="23" t="s">
        <v>60</v>
      </c>
      <c r="C29" s="24" t="s">
        <v>61</v>
      </c>
    </row>
    <row r="30" spans="1:8" ht="204.75">
      <c r="B30" s="23" t="s">
        <v>62</v>
      </c>
      <c r="C30" s="24" t="s">
        <v>63</v>
      </c>
    </row>
    <row r="31" spans="1:8" ht="78.75">
      <c r="B31" s="23" t="s">
        <v>64</v>
      </c>
      <c r="C31" s="24" t="s">
        <v>65</v>
      </c>
    </row>
    <row r="32" spans="1:8" ht="283.5">
      <c r="B32" s="23" t="s">
        <v>66</v>
      </c>
      <c r="C32" s="24" t="s">
        <v>67</v>
      </c>
    </row>
    <row r="33" spans="2:3" ht="189">
      <c r="B33" s="23" t="s">
        <v>68</v>
      </c>
      <c r="C33" s="24" t="s">
        <v>69</v>
      </c>
    </row>
    <row r="34" spans="2:3" ht="141.75">
      <c r="B34" s="23" t="s">
        <v>70</v>
      </c>
      <c r="C34" s="24" t="s">
        <v>71</v>
      </c>
    </row>
    <row r="35" spans="2:3" ht="189">
      <c r="B35" s="23" t="s">
        <v>72</v>
      </c>
      <c r="C35" s="24" t="s">
        <v>73</v>
      </c>
    </row>
    <row r="36" spans="2:3" ht="220.5">
      <c r="B36" s="23" t="s">
        <v>74</v>
      </c>
      <c r="C36" s="24" t="s">
        <v>75</v>
      </c>
    </row>
    <row r="37" spans="2:3" ht="267.75">
      <c r="B37" s="23" t="s">
        <v>76</v>
      </c>
      <c r="C37" s="24" t="s">
        <v>77</v>
      </c>
    </row>
    <row r="38" spans="2:3" ht="204.75">
      <c r="B38" s="23" t="s">
        <v>78</v>
      </c>
      <c r="C38" s="24" t="s">
        <v>79</v>
      </c>
    </row>
    <row r="39" spans="2:3" ht="236.25">
      <c r="B39" s="23" t="s">
        <v>80</v>
      </c>
      <c r="C39" s="24" t="s">
        <v>81</v>
      </c>
    </row>
    <row r="40" spans="2:3" ht="141.75">
      <c r="B40" s="23" t="s">
        <v>82</v>
      </c>
      <c r="C40" s="24" t="s">
        <v>83</v>
      </c>
    </row>
    <row r="41" spans="2:3" ht="126">
      <c r="B41" s="23" t="s">
        <v>84</v>
      </c>
      <c r="C41" s="24" t="s">
        <v>85</v>
      </c>
    </row>
    <row r="42" spans="2:3" ht="110.25">
      <c r="B42" s="23" t="s">
        <v>86</v>
      </c>
      <c r="C42" s="24" t="s">
        <v>87</v>
      </c>
    </row>
    <row r="43" spans="2:3" ht="236.25">
      <c r="B43" s="23" t="s">
        <v>88</v>
      </c>
      <c r="C43" s="24" t="s">
        <v>89</v>
      </c>
    </row>
    <row r="44" spans="2:3" ht="220.5">
      <c r="B44" s="23" t="s">
        <v>90</v>
      </c>
      <c r="C44" s="24" t="s">
        <v>91</v>
      </c>
    </row>
    <row r="45" spans="2:3" ht="189">
      <c r="B45" s="23" t="s">
        <v>92</v>
      </c>
      <c r="C45" s="24" t="s">
        <v>93</v>
      </c>
    </row>
    <row r="46" spans="2:3" ht="189">
      <c r="B46" s="23" t="s">
        <v>94</v>
      </c>
      <c r="C46" s="24" t="s">
        <v>95</v>
      </c>
    </row>
    <row r="47" spans="2:3" ht="157.5">
      <c r="B47" s="23" t="s">
        <v>96</v>
      </c>
      <c r="C47" s="24" t="s">
        <v>97</v>
      </c>
    </row>
    <row r="48" spans="2:3" ht="110.25">
      <c r="B48" s="23" t="s">
        <v>98</v>
      </c>
      <c r="C48" s="24" t="s">
        <v>99</v>
      </c>
    </row>
    <row r="49" spans="2:7" ht="157.5">
      <c r="B49" s="23" t="s">
        <v>100</v>
      </c>
      <c r="C49" s="24" t="s">
        <v>101</v>
      </c>
    </row>
    <row r="50" spans="2:7" ht="204.75">
      <c r="B50" s="23" t="s">
        <v>102</v>
      </c>
      <c r="C50" s="24" t="s">
        <v>41</v>
      </c>
    </row>
    <row r="51" spans="2:7" ht="126">
      <c r="B51" s="23" t="s">
        <v>103</v>
      </c>
      <c r="C51" s="24" t="s">
        <v>104</v>
      </c>
    </row>
    <row r="52" spans="2:7" ht="252">
      <c r="B52" s="23" t="s">
        <v>105</v>
      </c>
      <c r="C52" s="24" t="s">
        <v>106</v>
      </c>
    </row>
    <row r="53" spans="2:7" ht="173.25">
      <c r="B53" s="23" t="s">
        <v>107</v>
      </c>
      <c r="C53" s="24" t="s">
        <v>108</v>
      </c>
    </row>
    <row r="54" spans="2:7" ht="78.75">
      <c r="B54" s="23" t="s">
        <v>109</v>
      </c>
      <c r="C54" s="24" t="s">
        <v>110</v>
      </c>
    </row>
    <row r="55" spans="2:7" ht="189.75" thickBot="1">
      <c r="B55" s="25" t="s">
        <v>111</v>
      </c>
      <c r="C55" s="26" t="s">
        <v>112</v>
      </c>
    </row>
    <row r="62" spans="2:7" ht="94.5">
      <c r="B62" s="23" t="s">
        <v>56</v>
      </c>
      <c r="C62" s="27" t="s">
        <v>113</v>
      </c>
      <c r="F62" s="19" t="s">
        <v>13</v>
      </c>
      <c r="G62" s="19" t="s">
        <v>114</v>
      </c>
    </row>
    <row r="63" spans="2:7" ht="47.25">
      <c r="B63" s="23" t="s">
        <v>58</v>
      </c>
      <c r="C63" s="27" t="s">
        <v>115</v>
      </c>
      <c r="F63" s="19" t="s">
        <v>8</v>
      </c>
      <c r="G63" s="19" t="s">
        <v>116</v>
      </c>
    </row>
    <row r="64" spans="2:7" ht="63">
      <c r="B64" s="23" t="s">
        <v>64</v>
      </c>
      <c r="C64" s="27" t="s">
        <v>117</v>
      </c>
      <c r="F64" s="19" t="s">
        <v>26</v>
      </c>
      <c r="G64" s="19" t="s">
        <v>118</v>
      </c>
    </row>
    <row r="65" spans="2:3" ht="30">
      <c r="B65" s="23" t="s">
        <v>60</v>
      </c>
      <c r="C65" s="27" t="s">
        <v>117</v>
      </c>
    </row>
    <row r="66" spans="2:3" ht="45">
      <c r="B66" s="23" t="s">
        <v>62</v>
      </c>
      <c r="C66" s="27" t="s">
        <v>119</v>
      </c>
    </row>
    <row r="67" spans="2:3" ht="75">
      <c r="B67" s="23" t="s">
        <v>66</v>
      </c>
      <c r="C67" s="27" t="s">
        <v>120</v>
      </c>
    </row>
    <row r="68" spans="2:3" ht="75">
      <c r="B68" s="23" t="s">
        <v>68</v>
      </c>
      <c r="C68" s="27" t="s">
        <v>120</v>
      </c>
    </row>
    <row r="69" spans="2:3" ht="75">
      <c r="B69" s="23" t="s">
        <v>70</v>
      </c>
      <c r="C69" s="27" t="s">
        <v>120</v>
      </c>
    </row>
    <row r="70" spans="2:3" ht="45">
      <c r="B70" s="23" t="s">
        <v>72</v>
      </c>
      <c r="C70" s="27" t="s">
        <v>113</v>
      </c>
    </row>
    <row r="71" spans="2:3" ht="45">
      <c r="B71" s="23" t="s">
        <v>74</v>
      </c>
      <c r="C71" s="27" t="s">
        <v>121</v>
      </c>
    </row>
    <row r="72" spans="2:3" ht="90">
      <c r="B72" s="23" t="s">
        <v>76</v>
      </c>
      <c r="C72" s="28" t="s">
        <v>122</v>
      </c>
    </row>
    <row r="73" spans="2:3" ht="45">
      <c r="B73" s="23" t="s">
        <v>78</v>
      </c>
      <c r="C73" s="27" t="s">
        <v>123</v>
      </c>
    </row>
    <row r="74" spans="2:3" ht="75">
      <c r="B74" s="23" t="s">
        <v>80</v>
      </c>
      <c r="C74" s="27" t="s">
        <v>120</v>
      </c>
    </row>
    <row r="75" spans="2:3">
      <c r="B75" s="23" t="s">
        <v>82</v>
      </c>
      <c r="C75" s="27" t="s">
        <v>124</v>
      </c>
    </row>
    <row r="76" spans="2:3" ht="30">
      <c r="B76" s="23" t="s">
        <v>84</v>
      </c>
      <c r="C76" s="27" t="s">
        <v>125</v>
      </c>
    </row>
    <row r="77" spans="2:3" ht="45">
      <c r="B77" s="23" t="s">
        <v>86</v>
      </c>
      <c r="C77" s="27" t="s">
        <v>125</v>
      </c>
    </row>
    <row r="78" spans="2:3">
      <c r="B78" s="23" t="s">
        <v>88</v>
      </c>
      <c r="C78" s="27" t="s">
        <v>124</v>
      </c>
    </row>
    <row r="79" spans="2:3" ht="30">
      <c r="B79" s="23" t="s">
        <v>90</v>
      </c>
      <c r="C79" s="27" t="s">
        <v>126</v>
      </c>
    </row>
    <row r="80" spans="2:3">
      <c r="B80" s="23" t="s">
        <v>92</v>
      </c>
      <c r="C80" s="27" t="s">
        <v>124</v>
      </c>
    </row>
    <row r="81" spans="2:4">
      <c r="B81" s="23" t="s">
        <v>94</v>
      </c>
      <c r="C81" s="27" t="s">
        <v>124</v>
      </c>
    </row>
    <row r="82" spans="2:4" ht="45">
      <c r="B82" s="23" t="s">
        <v>96</v>
      </c>
      <c r="C82" s="27" t="s">
        <v>127</v>
      </c>
    </row>
    <row r="83" spans="2:4" ht="45">
      <c r="B83" s="23" t="s">
        <v>98</v>
      </c>
      <c r="C83" s="27" t="s">
        <v>127</v>
      </c>
    </row>
    <row r="84" spans="2:4" ht="45">
      <c r="B84" s="23" t="s">
        <v>100</v>
      </c>
      <c r="C84" s="27" t="s">
        <v>128</v>
      </c>
    </row>
    <row r="85" spans="2:4">
      <c r="B85" s="23" t="s">
        <v>102</v>
      </c>
      <c r="C85" s="27" t="s">
        <v>124</v>
      </c>
    </row>
    <row r="86" spans="2:4">
      <c r="B86" s="23" t="s">
        <v>103</v>
      </c>
      <c r="C86" s="27" t="s">
        <v>129</v>
      </c>
    </row>
    <row r="87" spans="2:4" ht="30">
      <c r="B87" s="23" t="s">
        <v>105</v>
      </c>
      <c r="C87" s="27" t="s">
        <v>129</v>
      </c>
    </row>
    <row r="88" spans="2:4" ht="30">
      <c r="B88" s="23" t="s">
        <v>107</v>
      </c>
      <c r="C88" s="27" t="s">
        <v>129</v>
      </c>
    </row>
    <row r="89" spans="2:4">
      <c r="B89" s="23" t="s">
        <v>109</v>
      </c>
      <c r="C89" s="27" t="s">
        <v>130</v>
      </c>
    </row>
    <row r="90" spans="2:4" ht="30.75" thickBot="1">
      <c r="B90" s="25" t="s">
        <v>111</v>
      </c>
      <c r="C90" s="27" t="s">
        <v>115</v>
      </c>
    </row>
    <row r="94" spans="2:4">
      <c r="D94" s="19" t="e">
        <f>VLOOKUP($D$95,$B$97:$C$125,2,0)</f>
        <v>#N/A</v>
      </c>
    </row>
    <row r="95" spans="2:4">
      <c r="D95" s="22" t="str">
        <f>+CONCATENATE(PROCES,SUBPROCES)</f>
        <v>Liquidación Judicial</v>
      </c>
    </row>
    <row r="97" spans="2:4" ht="75">
      <c r="B97" s="23" t="s">
        <v>56</v>
      </c>
      <c r="C97" s="29" t="s">
        <v>131</v>
      </c>
      <c r="D97" s="19" t="s">
        <v>132</v>
      </c>
    </row>
    <row r="98" spans="2:4" ht="30">
      <c r="B98" s="23" t="s">
        <v>58</v>
      </c>
      <c r="C98" s="29" t="s">
        <v>133</v>
      </c>
      <c r="D98" s="19" t="s">
        <v>134</v>
      </c>
    </row>
    <row r="99" spans="2:4">
      <c r="B99" s="23" t="s">
        <v>64</v>
      </c>
      <c r="C99" s="29" t="s">
        <v>135</v>
      </c>
      <c r="D99" s="19" t="s">
        <v>136</v>
      </c>
    </row>
    <row r="100" spans="2:4" ht="45">
      <c r="B100" s="23" t="s">
        <v>62</v>
      </c>
      <c r="C100" s="29" t="s">
        <v>137</v>
      </c>
      <c r="D100" s="19" t="s">
        <v>138</v>
      </c>
    </row>
    <row r="101" spans="2:4" ht="30">
      <c r="B101" s="23" t="s">
        <v>66</v>
      </c>
      <c r="C101" s="29" t="s">
        <v>139</v>
      </c>
      <c r="D101" s="19" t="s">
        <v>140</v>
      </c>
    </row>
    <row r="102" spans="2:4">
      <c r="B102" s="23" t="s">
        <v>68</v>
      </c>
      <c r="C102" s="29" t="s">
        <v>141</v>
      </c>
      <c r="D102" s="19" t="s">
        <v>142</v>
      </c>
    </row>
    <row r="103" spans="2:4" ht="30">
      <c r="B103" s="23" t="s">
        <v>70</v>
      </c>
      <c r="C103" s="29" t="s">
        <v>143</v>
      </c>
      <c r="D103" s="19" t="s">
        <v>144</v>
      </c>
    </row>
    <row r="104" spans="2:4" ht="45">
      <c r="B104" s="23" t="s">
        <v>72</v>
      </c>
      <c r="C104" s="29" t="s">
        <v>145</v>
      </c>
      <c r="D104" s="19" t="s">
        <v>146</v>
      </c>
    </row>
    <row r="105" spans="2:4" ht="30">
      <c r="B105" s="23" t="s">
        <v>74</v>
      </c>
      <c r="C105" s="29" t="s">
        <v>147</v>
      </c>
      <c r="D105" s="19" t="s">
        <v>148</v>
      </c>
    </row>
    <row r="106" spans="2:4" ht="90">
      <c r="B106" s="23" t="s">
        <v>76</v>
      </c>
      <c r="C106" s="29" t="s">
        <v>149</v>
      </c>
      <c r="D106" s="19" t="s">
        <v>150</v>
      </c>
    </row>
    <row r="107" spans="2:4" ht="45">
      <c r="B107" s="23" t="s">
        <v>78</v>
      </c>
      <c r="C107" s="29" t="s">
        <v>151</v>
      </c>
      <c r="D107" s="19" t="s">
        <v>152</v>
      </c>
    </row>
    <row r="108" spans="2:4" ht="30">
      <c r="B108" s="23" t="s">
        <v>80</v>
      </c>
      <c r="C108" s="29" t="s">
        <v>153</v>
      </c>
      <c r="D108" s="19" t="s">
        <v>154</v>
      </c>
    </row>
    <row r="109" spans="2:4">
      <c r="B109" s="23" t="s">
        <v>82</v>
      </c>
      <c r="C109" s="29" t="s">
        <v>155</v>
      </c>
      <c r="D109" s="19" t="s">
        <v>156</v>
      </c>
    </row>
    <row r="110" spans="2:4" ht="30">
      <c r="B110" s="23" t="s">
        <v>84</v>
      </c>
      <c r="C110" s="29" t="s">
        <v>157</v>
      </c>
      <c r="D110" s="19" t="s">
        <v>158</v>
      </c>
    </row>
    <row r="111" spans="2:4" ht="45">
      <c r="B111" s="23" t="s">
        <v>86</v>
      </c>
      <c r="C111" s="29" t="s">
        <v>159</v>
      </c>
      <c r="D111" s="19" t="s">
        <v>160</v>
      </c>
    </row>
    <row r="112" spans="2:4">
      <c r="B112" s="23" t="s">
        <v>88</v>
      </c>
      <c r="C112" s="29" t="s">
        <v>161</v>
      </c>
      <c r="D112" s="19" t="s">
        <v>162</v>
      </c>
    </row>
    <row r="113" spans="2:30" ht="30">
      <c r="B113" s="23" t="s">
        <v>90</v>
      </c>
      <c r="C113" s="29" t="s">
        <v>163</v>
      </c>
      <c r="D113" s="19" t="s">
        <v>164</v>
      </c>
    </row>
    <row r="114" spans="2:30">
      <c r="B114" s="23" t="s">
        <v>92</v>
      </c>
      <c r="C114" s="29" t="s">
        <v>165</v>
      </c>
      <c r="D114" s="19" t="s">
        <v>166</v>
      </c>
    </row>
    <row r="115" spans="2:30">
      <c r="B115" s="23" t="s">
        <v>94</v>
      </c>
      <c r="C115" s="29" t="s">
        <v>167</v>
      </c>
      <c r="D115" s="19" t="s">
        <v>168</v>
      </c>
    </row>
    <row r="116" spans="2:30" ht="45">
      <c r="B116" s="23" t="s">
        <v>96</v>
      </c>
      <c r="C116" s="29" t="s">
        <v>169</v>
      </c>
      <c r="D116" s="19" t="s">
        <v>170</v>
      </c>
    </row>
    <row r="117" spans="2:30" ht="45">
      <c r="B117" s="23" t="s">
        <v>98</v>
      </c>
      <c r="C117" s="29" t="s">
        <v>171</v>
      </c>
      <c r="D117" s="19" t="s">
        <v>172</v>
      </c>
    </row>
    <row r="118" spans="2:30" ht="45">
      <c r="B118" s="23" t="s">
        <v>100</v>
      </c>
      <c r="C118" s="29" t="s">
        <v>173</v>
      </c>
      <c r="D118" s="19" t="s">
        <v>174</v>
      </c>
    </row>
    <row r="119" spans="2:30">
      <c r="B119" s="23" t="s">
        <v>102</v>
      </c>
      <c r="C119" s="29" t="s">
        <v>175</v>
      </c>
      <c r="D119" s="19" t="s">
        <v>176</v>
      </c>
    </row>
    <row r="120" spans="2:30">
      <c r="B120" s="23" t="s">
        <v>103</v>
      </c>
      <c r="C120" s="29" t="s">
        <v>177</v>
      </c>
      <c r="D120" s="19" t="s">
        <v>178</v>
      </c>
    </row>
    <row r="121" spans="2:30" ht="30">
      <c r="B121" s="23" t="s">
        <v>105</v>
      </c>
      <c r="C121" s="29" t="s">
        <v>179</v>
      </c>
      <c r="D121" s="19" t="s">
        <v>180</v>
      </c>
    </row>
    <row r="122" spans="2:30" ht="30">
      <c r="B122" s="23" t="s">
        <v>107</v>
      </c>
      <c r="C122" s="29" t="s">
        <v>181</v>
      </c>
      <c r="D122" s="19" t="s">
        <v>182</v>
      </c>
    </row>
    <row r="123" spans="2:30">
      <c r="B123" s="23" t="s">
        <v>109</v>
      </c>
      <c r="C123" s="29" t="s">
        <v>183</v>
      </c>
      <c r="D123" s="19" t="s">
        <v>184</v>
      </c>
    </row>
    <row r="124" spans="2:30" ht="16.5" thickBot="1">
      <c r="B124" s="25" t="s">
        <v>111</v>
      </c>
      <c r="C124" s="29" t="s">
        <v>185</v>
      </c>
      <c r="D124" s="19" t="s">
        <v>186</v>
      </c>
    </row>
    <row r="125" spans="2:30" ht="30">
      <c r="B125" s="30" t="s">
        <v>60</v>
      </c>
      <c r="C125" s="29" t="s">
        <v>187</v>
      </c>
      <c r="D125" s="19" t="s">
        <v>188</v>
      </c>
    </row>
    <row r="127" spans="2:30">
      <c r="B127" s="31" t="s">
        <v>189</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56</v>
      </c>
      <c r="C128" s="33" t="s">
        <v>58</v>
      </c>
      <c r="D128" s="33" t="s">
        <v>64</v>
      </c>
      <c r="E128" s="33" t="s">
        <v>62</v>
      </c>
      <c r="F128" s="33" t="s">
        <v>66</v>
      </c>
      <c r="G128" s="33" t="s">
        <v>68</v>
      </c>
      <c r="H128" s="33" t="s">
        <v>70</v>
      </c>
      <c r="I128" s="33" t="s">
        <v>72</v>
      </c>
      <c r="J128" s="33" t="s">
        <v>74</v>
      </c>
      <c r="K128" s="33" t="s">
        <v>76</v>
      </c>
      <c r="L128" s="33" t="s">
        <v>78</v>
      </c>
      <c r="M128" s="33" t="s">
        <v>80</v>
      </c>
      <c r="N128" s="33" t="s">
        <v>82</v>
      </c>
      <c r="O128" s="33" t="s">
        <v>84</v>
      </c>
      <c r="P128" s="33" t="s">
        <v>86</v>
      </c>
      <c r="Q128" s="33" t="s">
        <v>88</v>
      </c>
      <c r="R128" s="33" t="s">
        <v>90</v>
      </c>
      <c r="S128" s="33" t="s">
        <v>92</v>
      </c>
      <c r="T128" s="33" t="s">
        <v>94</v>
      </c>
      <c r="U128" s="33" t="s">
        <v>96</v>
      </c>
      <c r="V128" s="33" t="s">
        <v>98</v>
      </c>
      <c r="W128" s="33" t="s">
        <v>100</v>
      </c>
      <c r="X128" s="33" t="s">
        <v>102</v>
      </c>
      <c r="Y128" s="33" t="s">
        <v>103</v>
      </c>
      <c r="Z128" s="33" t="s">
        <v>105</v>
      </c>
      <c r="AA128" s="33" t="s">
        <v>107</v>
      </c>
      <c r="AB128" s="33" t="s">
        <v>109</v>
      </c>
      <c r="AC128" s="34" t="s">
        <v>111</v>
      </c>
      <c r="AD128" s="34" t="s">
        <v>60</v>
      </c>
    </row>
    <row r="129" spans="2:30" ht="16.5" thickBot="1">
      <c r="B129" s="35" t="s">
        <v>131</v>
      </c>
      <c r="C129" s="29" t="s">
        <v>133</v>
      </c>
      <c r="D129" s="29" t="s">
        <v>135</v>
      </c>
      <c r="E129" s="29" t="s">
        <v>137</v>
      </c>
      <c r="F129" s="29" t="s">
        <v>139</v>
      </c>
      <c r="G129" s="29" t="s">
        <v>141</v>
      </c>
      <c r="H129" s="29" t="s">
        <v>143</v>
      </c>
      <c r="I129" s="29" t="s">
        <v>145</v>
      </c>
      <c r="J129" s="29" t="s">
        <v>147</v>
      </c>
      <c r="K129" s="29" t="s">
        <v>149</v>
      </c>
      <c r="L129" s="29" t="s">
        <v>151</v>
      </c>
      <c r="M129" s="29" t="s">
        <v>153</v>
      </c>
      <c r="N129" s="29" t="s">
        <v>155</v>
      </c>
      <c r="O129" s="29" t="s">
        <v>157</v>
      </c>
      <c r="P129" s="29" t="s">
        <v>159</v>
      </c>
      <c r="Q129" s="29" t="s">
        <v>161</v>
      </c>
      <c r="R129" s="29" t="s">
        <v>163</v>
      </c>
      <c r="S129" s="29" t="s">
        <v>165</v>
      </c>
      <c r="T129" s="29" t="s">
        <v>167</v>
      </c>
      <c r="U129" s="29" t="s">
        <v>169</v>
      </c>
      <c r="V129" s="29" t="s">
        <v>171</v>
      </c>
      <c r="W129" s="29" t="s">
        <v>173</v>
      </c>
      <c r="X129" s="29" t="s">
        <v>175</v>
      </c>
      <c r="Y129" s="29" t="s">
        <v>177</v>
      </c>
      <c r="Z129" s="29" t="s">
        <v>179</v>
      </c>
      <c r="AA129" s="36" t="s">
        <v>181</v>
      </c>
      <c r="AB129" s="36" t="s">
        <v>183</v>
      </c>
      <c r="AC129" s="36" t="s">
        <v>185</v>
      </c>
      <c r="AD129" s="36" t="s">
        <v>187</v>
      </c>
    </row>
    <row r="130" spans="2:30" ht="136.5" thickTop="1" thickBot="1">
      <c r="B130" s="37" t="s">
        <v>190</v>
      </c>
      <c r="C130" s="38" t="s">
        <v>191</v>
      </c>
      <c r="D130" s="39" t="s">
        <v>192</v>
      </c>
      <c r="E130" s="40" t="s">
        <v>193</v>
      </c>
      <c r="F130" s="40" t="s">
        <v>194</v>
      </c>
      <c r="G130" s="17" t="s">
        <v>195</v>
      </c>
      <c r="H130" s="41"/>
      <c r="I130" s="40" t="s">
        <v>196</v>
      </c>
      <c r="J130" s="40" t="s">
        <v>197</v>
      </c>
      <c r="K130" s="40" t="s">
        <v>198</v>
      </c>
      <c r="L130" s="40" t="s">
        <v>199</v>
      </c>
      <c r="M130" s="40" t="s">
        <v>200</v>
      </c>
      <c r="N130" s="41"/>
      <c r="O130" s="40" t="s">
        <v>201</v>
      </c>
      <c r="P130" s="40" t="s">
        <v>202</v>
      </c>
      <c r="Q130" s="39" t="s">
        <v>203</v>
      </c>
      <c r="R130" s="40" t="s">
        <v>204</v>
      </c>
      <c r="S130" s="40" t="s">
        <v>205</v>
      </c>
      <c r="T130" s="41"/>
      <c r="U130" s="40" t="s">
        <v>206</v>
      </c>
      <c r="V130" s="40" t="s">
        <v>207</v>
      </c>
      <c r="W130" s="40"/>
      <c r="X130" s="39" t="s">
        <v>208</v>
      </c>
      <c r="Y130" s="40" t="s">
        <v>209</v>
      </c>
      <c r="Z130" s="40" t="s">
        <v>210</v>
      </c>
      <c r="AA130" s="40" t="s">
        <v>211</v>
      </c>
      <c r="AB130" s="40" t="s">
        <v>212</v>
      </c>
      <c r="AC130" s="40" t="s">
        <v>213</v>
      </c>
      <c r="AD130" s="40" t="s">
        <v>214</v>
      </c>
    </row>
    <row r="131" spans="2:30" ht="90.75" thickBot="1">
      <c r="B131" s="42" t="s">
        <v>215</v>
      </c>
      <c r="C131" s="42" t="s">
        <v>216</v>
      </c>
      <c r="D131" s="43" t="s">
        <v>217</v>
      </c>
      <c r="E131" s="43" t="s">
        <v>218</v>
      </c>
      <c r="F131" s="43" t="s">
        <v>219</v>
      </c>
      <c r="G131" s="43"/>
      <c r="H131" s="41"/>
      <c r="I131" s="43" t="s">
        <v>220</v>
      </c>
      <c r="J131" s="43" t="s">
        <v>221</v>
      </c>
      <c r="K131" s="43" t="s">
        <v>222</v>
      </c>
      <c r="L131" s="43" t="s">
        <v>223</v>
      </c>
      <c r="M131" s="43" t="s">
        <v>224</v>
      </c>
      <c r="N131" s="41"/>
      <c r="O131" s="43" t="s">
        <v>225</v>
      </c>
      <c r="P131" s="43" t="s">
        <v>226</v>
      </c>
      <c r="Q131" s="44" t="s">
        <v>227</v>
      </c>
      <c r="R131" s="43" t="s">
        <v>228</v>
      </c>
      <c r="S131" s="43" t="s">
        <v>229</v>
      </c>
      <c r="T131" s="41"/>
      <c r="U131" s="43" t="s">
        <v>230</v>
      </c>
      <c r="V131" s="43" t="s">
        <v>231</v>
      </c>
      <c r="W131" s="43" t="s">
        <v>232</v>
      </c>
      <c r="X131" s="44" t="s">
        <v>233</v>
      </c>
      <c r="Y131" s="43" t="s">
        <v>234</v>
      </c>
      <c r="Z131" s="43" t="s">
        <v>235</v>
      </c>
      <c r="AA131" s="43" t="s">
        <v>236</v>
      </c>
      <c r="AB131" s="43" t="s">
        <v>237</v>
      </c>
      <c r="AC131" s="43" t="s">
        <v>238</v>
      </c>
      <c r="AD131" s="43"/>
    </row>
    <row r="132" spans="2:30" ht="150.75" thickBot="1">
      <c r="B132" s="45" t="s">
        <v>239</v>
      </c>
      <c r="C132" s="42" t="s">
        <v>240</v>
      </c>
      <c r="D132" s="43" t="s">
        <v>241</v>
      </c>
      <c r="E132" s="41"/>
      <c r="F132" s="41"/>
      <c r="G132" s="43"/>
      <c r="H132" s="41"/>
      <c r="I132" s="43" t="s">
        <v>242</v>
      </c>
      <c r="J132" s="43" t="s">
        <v>243</v>
      </c>
      <c r="K132" s="43" t="s">
        <v>244</v>
      </c>
      <c r="L132" s="43" t="s">
        <v>245</v>
      </c>
      <c r="M132" s="43" t="s">
        <v>246</v>
      </c>
      <c r="N132" s="41"/>
      <c r="O132" s="43" t="s">
        <v>247</v>
      </c>
      <c r="P132" s="41"/>
      <c r="Q132" s="44" t="s">
        <v>248</v>
      </c>
      <c r="R132" s="43" t="s">
        <v>249</v>
      </c>
      <c r="S132" s="43" t="s">
        <v>250</v>
      </c>
      <c r="T132" s="41"/>
      <c r="U132" s="43" t="s">
        <v>251</v>
      </c>
      <c r="V132" s="43" t="s">
        <v>252</v>
      </c>
      <c r="W132" s="43" t="s">
        <v>253</v>
      </c>
      <c r="X132" s="44" t="s">
        <v>254</v>
      </c>
      <c r="Z132" s="43" t="s">
        <v>255</v>
      </c>
      <c r="AA132" s="43" t="s">
        <v>256</v>
      </c>
      <c r="AB132" s="41"/>
      <c r="AC132" s="46"/>
      <c r="AD132" s="46"/>
    </row>
    <row r="133" spans="2:30" ht="105.75" thickBot="1">
      <c r="B133" s="47"/>
      <c r="C133" s="42" t="s">
        <v>257</v>
      </c>
      <c r="D133" s="43" t="s">
        <v>258</v>
      </c>
      <c r="E133" s="41"/>
      <c r="F133" s="41"/>
      <c r="G133" s="41"/>
      <c r="H133" s="41"/>
      <c r="I133" s="41"/>
      <c r="J133" s="43" t="s">
        <v>259</v>
      </c>
      <c r="K133" s="43"/>
      <c r="L133" s="43" t="s">
        <v>260</v>
      </c>
      <c r="M133" s="43" t="s">
        <v>261</v>
      </c>
      <c r="N133" s="41"/>
      <c r="O133" s="41"/>
      <c r="P133" s="41"/>
      <c r="Q133" s="44" t="s">
        <v>262</v>
      </c>
      <c r="R133" s="41"/>
      <c r="S133" s="41"/>
      <c r="T133" s="41"/>
      <c r="U133" s="43" t="s">
        <v>263</v>
      </c>
      <c r="V133" s="43" t="s">
        <v>264</v>
      </c>
      <c r="W133" s="43"/>
      <c r="X133" s="44" t="s">
        <v>265</v>
      </c>
      <c r="Y133" s="41"/>
      <c r="Z133" s="43" t="s">
        <v>266</v>
      </c>
      <c r="AA133" s="41"/>
      <c r="AB133" s="41"/>
      <c r="AC133" s="46"/>
      <c r="AD133" s="46"/>
    </row>
    <row r="134" spans="2:30" ht="63.75" thickBot="1">
      <c r="B134" s="47"/>
      <c r="C134" s="48" t="s">
        <v>267</v>
      </c>
      <c r="D134" s="41"/>
      <c r="E134" s="41"/>
      <c r="F134" s="41"/>
      <c r="G134" s="41"/>
      <c r="H134" s="41"/>
      <c r="I134" s="41"/>
      <c r="J134" s="43" t="s">
        <v>268</v>
      </c>
      <c r="K134" s="43"/>
      <c r="L134" s="43"/>
      <c r="M134" s="43" t="s">
        <v>269</v>
      </c>
      <c r="N134" s="41"/>
      <c r="O134" s="41"/>
      <c r="P134" s="41"/>
      <c r="Q134" s="44" t="s">
        <v>270</v>
      </c>
      <c r="R134" s="41"/>
      <c r="S134" s="41"/>
      <c r="T134" s="41"/>
      <c r="U134" s="43" t="s">
        <v>271</v>
      </c>
      <c r="V134" s="43" t="s">
        <v>272</v>
      </c>
      <c r="W134" s="41"/>
      <c r="X134" s="44" t="s">
        <v>273</v>
      </c>
      <c r="Y134" s="41"/>
      <c r="Z134" s="41" t="s">
        <v>274</v>
      </c>
      <c r="AA134" s="41"/>
      <c r="AB134" s="41"/>
      <c r="AC134" s="46"/>
      <c r="AD134" s="46"/>
    </row>
    <row r="135" spans="2:30" ht="135.75" thickBot="1">
      <c r="B135" s="47"/>
      <c r="C135" s="48" t="s">
        <v>275</v>
      </c>
      <c r="D135" s="41"/>
      <c r="E135" s="41"/>
      <c r="F135" s="41"/>
      <c r="G135" s="41"/>
      <c r="H135" s="41"/>
      <c r="I135" s="41"/>
      <c r="J135" s="43" t="s">
        <v>276</v>
      </c>
      <c r="K135" s="43"/>
      <c r="L135" s="41"/>
      <c r="M135" s="43" t="s">
        <v>277</v>
      </c>
      <c r="N135" s="41"/>
      <c r="O135" s="41"/>
      <c r="P135" s="41"/>
      <c r="Q135" s="44"/>
      <c r="R135" s="41"/>
      <c r="S135" s="41"/>
      <c r="T135" s="41"/>
      <c r="U135" s="43" t="s">
        <v>278</v>
      </c>
      <c r="V135" s="43" t="s">
        <v>279</v>
      </c>
      <c r="W135" s="41"/>
      <c r="X135" s="44" t="s">
        <v>280</v>
      </c>
      <c r="Y135" s="41"/>
      <c r="Z135" s="41"/>
      <c r="AA135" s="41"/>
      <c r="AB135" s="41"/>
      <c r="AC135" s="46"/>
      <c r="AD135" s="46"/>
    </row>
    <row r="136" spans="2:30" ht="90.75" thickBot="1">
      <c r="B136" s="47"/>
      <c r="C136" s="41"/>
      <c r="D136" s="41"/>
      <c r="E136" s="41"/>
      <c r="F136" s="41"/>
      <c r="G136" s="41"/>
      <c r="H136" s="41"/>
      <c r="I136" s="41"/>
      <c r="J136" s="40" t="s">
        <v>281</v>
      </c>
      <c r="K136" s="43"/>
      <c r="L136" s="41"/>
      <c r="M136" s="43" t="s">
        <v>282</v>
      </c>
      <c r="N136" s="41"/>
      <c r="O136" s="41"/>
      <c r="P136" s="41"/>
      <c r="Q136" s="44"/>
      <c r="R136" s="41"/>
      <c r="S136" s="41"/>
      <c r="T136" s="41"/>
      <c r="U136" s="41"/>
      <c r="V136" s="43" t="s">
        <v>283</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284</v>
      </c>
      <c r="N137" s="41"/>
      <c r="O137" s="41"/>
      <c r="P137" s="41"/>
      <c r="Q137" s="41"/>
      <c r="R137" s="41"/>
      <c r="S137" s="41"/>
      <c r="T137" s="41"/>
      <c r="U137" s="41"/>
      <c r="V137" s="43" t="s">
        <v>285</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286</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18" t="s">
        <v>23</v>
      </c>
      <c r="D148" s="53" t="s">
        <v>191</v>
      </c>
      <c r="E148" s="54" t="s">
        <v>287</v>
      </c>
    </row>
    <row r="149" spans="3:5" ht="150">
      <c r="C149" s="219"/>
      <c r="D149" s="55" t="s">
        <v>216</v>
      </c>
      <c r="E149" s="56" t="s">
        <v>288</v>
      </c>
    </row>
    <row r="150" spans="3:5" ht="150">
      <c r="C150" s="219"/>
      <c r="D150" s="55" t="s">
        <v>240</v>
      </c>
      <c r="E150" s="56" t="s">
        <v>289</v>
      </c>
    </row>
    <row r="151" spans="3:5" ht="105">
      <c r="C151" s="219"/>
      <c r="D151" s="55" t="s">
        <v>257</v>
      </c>
      <c r="E151" s="56" t="s">
        <v>290</v>
      </c>
    </row>
    <row r="152" spans="3:5" ht="105">
      <c r="C152" s="219"/>
      <c r="D152" s="55" t="s">
        <v>267</v>
      </c>
      <c r="E152" s="56" t="s">
        <v>291</v>
      </c>
    </row>
    <row r="153" spans="3:5" ht="150.75" thickBot="1">
      <c r="C153" s="219"/>
      <c r="D153" s="57" t="s">
        <v>267</v>
      </c>
      <c r="E153" s="58" t="s">
        <v>292</v>
      </c>
    </row>
    <row r="154" spans="3:5" ht="75.75" thickTop="1">
      <c r="C154" s="218" t="s">
        <v>293</v>
      </c>
      <c r="D154" s="53" t="s">
        <v>190</v>
      </c>
      <c r="E154" s="54" t="s">
        <v>294</v>
      </c>
    </row>
    <row r="155" spans="3:5" ht="75">
      <c r="C155" s="219"/>
      <c r="D155" s="55" t="s">
        <v>215</v>
      </c>
      <c r="E155" s="56" t="s">
        <v>295</v>
      </c>
    </row>
    <row r="156" spans="3:5" ht="75.75" thickBot="1">
      <c r="C156" s="220"/>
      <c r="D156" s="57" t="s">
        <v>239</v>
      </c>
      <c r="E156" s="59" t="s">
        <v>296</v>
      </c>
    </row>
    <row r="157" spans="3:5" ht="75.75" thickTop="1">
      <c r="C157" s="223" t="s">
        <v>297</v>
      </c>
      <c r="D157" s="60" t="s">
        <v>192</v>
      </c>
      <c r="E157" s="61" t="s">
        <v>298</v>
      </c>
    </row>
    <row r="158" spans="3:5" ht="45">
      <c r="C158" s="224"/>
      <c r="D158" s="62" t="s">
        <v>217</v>
      </c>
      <c r="E158" s="63" t="s">
        <v>299</v>
      </c>
    </row>
    <row r="159" spans="3:5" ht="75">
      <c r="C159" s="224"/>
      <c r="D159" s="62" t="s">
        <v>241</v>
      </c>
      <c r="E159" s="63" t="s">
        <v>300</v>
      </c>
    </row>
    <row r="160" spans="3:5" ht="45">
      <c r="C160" s="224"/>
      <c r="D160" s="62" t="s">
        <v>258</v>
      </c>
      <c r="E160" s="64" t="s">
        <v>301</v>
      </c>
    </row>
    <row r="161" spans="3:6" ht="16.5" thickBot="1">
      <c r="C161" s="224"/>
      <c r="D161" s="65">
        <v>0</v>
      </c>
      <c r="E161" s="66"/>
    </row>
    <row r="162" spans="3:6" ht="105">
      <c r="C162" s="225" t="s">
        <v>302</v>
      </c>
      <c r="D162" s="67" t="s">
        <v>193</v>
      </c>
      <c r="E162" s="68" t="s">
        <v>303</v>
      </c>
    </row>
    <row r="163" spans="3:6" ht="90.75" thickBot="1">
      <c r="C163" s="226"/>
      <c r="D163" s="69" t="s">
        <v>218</v>
      </c>
      <c r="E163" s="70" t="s">
        <v>304</v>
      </c>
    </row>
    <row r="164" spans="3:6" ht="105.75" thickBot="1">
      <c r="C164" s="71" t="s">
        <v>60</v>
      </c>
      <c r="D164" s="72" t="s">
        <v>214</v>
      </c>
      <c r="E164" s="73" t="s">
        <v>305</v>
      </c>
    </row>
    <row r="165" spans="3:6">
      <c r="C165" s="213" t="s">
        <v>306</v>
      </c>
      <c r="D165" s="74"/>
      <c r="E165" s="75"/>
    </row>
    <row r="166" spans="3:6" ht="105">
      <c r="C166" s="213"/>
      <c r="D166" s="76" t="s">
        <v>194</v>
      </c>
      <c r="E166" s="63" t="s">
        <v>307</v>
      </c>
      <c r="F166" s="17"/>
    </row>
    <row r="167" spans="3:6" ht="79.5" thickBot="1">
      <c r="C167" s="213"/>
      <c r="D167" s="77" t="s">
        <v>219</v>
      </c>
      <c r="E167" s="78" t="s">
        <v>308</v>
      </c>
      <c r="F167" s="17"/>
    </row>
    <row r="168" spans="3:6" ht="87" thickTop="1">
      <c r="C168" s="221" t="s">
        <v>309</v>
      </c>
      <c r="D168" s="17" t="s">
        <v>195</v>
      </c>
      <c r="E168" s="17" t="s">
        <v>310</v>
      </c>
    </row>
    <row r="169" spans="3:6">
      <c r="C169" s="222"/>
      <c r="D169" s="56"/>
      <c r="E169" s="56"/>
    </row>
    <row r="170" spans="3:6">
      <c r="C170" s="222"/>
      <c r="D170" s="56"/>
      <c r="E170" s="56"/>
    </row>
    <row r="171" spans="3:6" ht="16.5" thickBot="1">
      <c r="C171" s="222"/>
      <c r="D171" s="79">
        <v>0</v>
      </c>
      <c r="E171" s="80"/>
    </row>
    <row r="172" spans="3:6" ht="105.75" thickTop="1">
      <c r="C172" s="212" t="s">
        <v>311</v>
      </c>
      <c r="D172" s="81" t="s">
        <v>196</v>
      </c>
      <c r="E172" s="82" t="s">
        <v>312</v>
      </c>
    </row>
    <row r="173" spans="3:6" ht="60">
      <c r="C173" s="213"/>
      <c r="D173" s="76" t="s">
        <v>220</v>
      </c>
      <c r="E173" s="63" t="s">
        <v>313</v>
      </c>
    </row>
    <row r="174" spans="3:6" ht="45">
      <c r="C174" s="213"/>
      <c r="D174" s="76" t="s">
        <v>242</v>
      </c>
      <c r="E174" s="63" t="s">
        <v>314</v>
      </c>
    </row>
    <row r="175" spans="3:6" ht="16.5" thickBot="1">
      <c r="C175" s="213"/>
      <c r="D175" s="77">
        <v>0</v>
      </c>
      <c r="E175" s="78"/>
    </row>
    <row r="176" spans="3:6" ht="90.75" thickTop="1">
      <c r="C176" s="210" t="s">
        <v>32</v>
      </c>
      <c r="D176" s="83" t="s">
        <v>197</v>
      </c>
      <c r="E176" s="54" t="s">
        <v>315</v>
      </c>
    </row>
    <row r="177" spans="2:5" ht="150">
      <c r="C177" s="211"/>
      <c r="D177" s="83" t="s">
        <v>221</v>
      </c>
      <c r="E177" s="56" t="s">
        <v>316</v>
      </c>
    </row>
    <row r="178" spans="2:5" ht="135">
      <c r="C178" s="211"/>
      <c r="D178" s="83" t="s">
        <v>243</v>
      </c>
      <c r="E178" s="56" t="s">
        <v>317</v>
      </c>
    </row>
    <row r="179" spans="2:5" ht="75">
      <c r="C179" s="211"/>
      <c r="D179" s="83" t="s">
        <v>259</v>
      </c>
      <c r="E179" s="56" t="s">
        <v>318</v>
      </c>
    </row>
    <row r="180" spans="2:5" ht="60">
      <c r="C180" s="211"/>
      <c r="D180" s="83" t="s">
        <v>268</v>
      </c>
      <c r="E180" s="56" t="s">
        <v>319</v>
      </c>
    </row>
    <row r="181" spans="2:5" ht="75">
      <c r="C181" s="211"/>
      <c r="D181" s="83" t="s">
        <v>276</v>
      </c>
      <c r="E181" s="58" t="s">
        <v>320</v>
      </c>
    </row>
    <row r="182" spans="2:5" ht="105.75" thickBot="1">
      <c r="C182" s="211"/>
      <c r="D182" s="84" t="s">
        <v>281</v>
      </c>
      <c r="E182" s="58" t="s">
        <v>321</v>
      </c>
    </row>
    <row r="183" spans="2:5" ht="105.75" thickTop="1">
      <c r="C183" s="212" t="s">
        <v>322</v>
      </c>
      <c r="D183" s="81" t="s">
        <v>198</v>
      </c>
      <c r="E183" s="82" t="s">
        <v>323</v>
      </c>
    </row>
    <row r="184" spans="2:5" ht="135">
      <c r="C184" s="213"/>
      <c r="D184" s="76" t="s">
        <v>222</v>
      </c>
      <c r="E184" s="63" t="s">
        <v>324</v>
      </c>
    </row>
    <row r="185" spans="2:5" ht="90">
      <c r="C185" s="213"/>
      <c r="D185" s="76" t="s">
        <v>244</v>
      </c>
      <c r="E185" s="63" t="s">
        <v>325</v>
      </c>
    </row>
    <row r="186" spans="2:5">
      <c r="B186" s="85"/>
      <c r="C186" s="213"/>
      <c r="D186" s="76"/>
      <c r="E186" s="63"/>
    </row>
    <row r="187" spans="2:5">
      <c r="C187" s="213"/>
      <c r="D187" s="76"/>
      <c r="E187" s="63"/>
    </row>
    <row r="188" spans="2:5">
      <c r="C188" s="213"/>
      <c r="D188" s="76"/>
      <c r="E188" s="63"/>
    </row>
    <row r="189" spans="2:5" ht="16.5" thickBot="1">
      <c r="C189" s="213"/>
      <c r="D189" s="77"/>
      <c r="E189" s="63"/>
    </row>
    <row r="190" spans="2:5" ht="105.75" thickTop="1">
      <c r="C190" s="210" t="s">
        <v>326</v>
      </c>
      <c r="D190" s="83" t="s">
        <v>200</v>
      </c>
      <c r="E190" s="54" t="s">
        <v>327</v>
      </c>
    </row>
    <row r="191" spans="2:5" ht="90">
      <c r="C191" s="211"/>
      <c r="D191" s="83" t="s">
        <v>224</v>
      </c>
      <c r="E191" s="56" t="s">
        <v>328</v>
      </c>
    </row>
    <row r="192" spans="2:5" ht="120">
      <c r="C192" s="211"/>
      <c r="D192" s="83" t="s">
        <v>246</v>
      </c>
      <c r="E192" s="56" t="s">
        <v>329</v>
      </c>
    </row>
    <row r="193" spans="3:5" ht="150">
      <c r="C193" s="211"/>
      <c r="D193" s="83" t="s">
        <v>277</v>
      </c>
      <c r="E193" s="56" t="s">
        <v>330</v>
      </c>
    </row>
    <row r="194" spans="3:5" ht="90">
      <c r="C194" s="211"/>
      <c r="D194" s="83" t="s">
        <v>282</v>
      </c>
      <c r="E194" s="56" t="s">
        <v>331</v>
      </c>
    </row>
    <row r="195" spans="3:5" ht="105">
      <c r="C195" s="211"/>
      <c r="D195" s="83" t="s">
        <v>284</v>
      </c>
      <c r="E195" s="56" t="s">
        <v>332</v>
      </c>
    </row>
    <row r="196" spans="3:5" ht="90">
      <c r="C196" s="211"/>
      <c r="D196" s="83" t="s">
        <v>261</v>
      </c>
      <c r="E196" s="56" t="s">
        <v>333</v>
      </c>
    </row>
    <row r="197" spans="3:5" ht="90">
      <c r="C197" s="211"/>
      <c r="D197" s="83" t="s">
        <v>269</v>
      </c>
      <c r="E197" s="56" t="s">
        <v>334</v>
      </c>
    </row>
    <row r="198" spans="3:5" ht="16.5" thickBot="1">
      <c r="C198" s="211"/>
      <c r="D198" s="86">
        <v>0</v>
      </c>
      <c r="E198" s="80"/>
    </row>
    <row r="199" spans="3:5" ht="75.75" thickTop="1">
      <c r="C199" s="216" t="s">
        <v>335</v>
      </c>
      <c r="D199" s="81" t="s">
        <v>201</v>
      </c>
      <c r="E199" s="82" t="s">
        <v>336</v>
      </c>
    </row>
    <row r="200" spans="3:5" ht="60">
      <c r="C200" s="217"/>
      <c r="D200" s="76" t="s">
        <v>225</v>
      </c>
      <c r="E200" s="63" t="s">
        <v>337</v>
      </c>
    </row>
    <row r="201" spans="3:5" ht="45">
      <c r="C201" s="217"/>
      <c r="D201" s="76" t="s">
        <v>247</v>
      </c>
      <c r="E201" s="63" t="s">
        <v>338</v>
      </c>
    </row>
    <row r="202" spans="3:5" ht="16.5" thickBot="1">
      <c r="C202" s="217"/>
      <c r="D202" s="77">
        <v>0</v>
      </c>
      <c r="E202" s="78"/>
    </row>
    <row r="203" spans="3:5" ht="45.75" thickTop="1">
      <c r="C203" s="210" t="s">
        <v>339</v>
      </c>
      <c r="D203" s="83" t="s">
        <v>202</v>
      </c>
      <c r="E203" s="54" t="s">
        <v>340</v>
      </c>
    </row>
    <row r="204" spans="3:5" ht="75">
      <c r="C204" s="211"/>
      <c r="D204" s="83" t="s">
        <v>226</v>
      </c>
      <c r="E204" s="56" t="s">
        <v>341</v>
      </c>
    </row>
    <row r="205" spans="3:5" ht="16.5" thickBot="1">
      <c r="C205" s="211"/>
      <c r="D205" s="84">
        <v>0</v>
      </c>
      <c r="E205" s="80"/>
    </row>
    <row r="206" spans="3:5" ht="45.75" thickTop="1">
      <c r="C206" s="212" t="s">
        <v>36</v>
      </c>
      <c r="D206" s="87" t="s">
        <v>203</v>
      </c>
      <c r="E206" s="61" t="s">
        <v>342</v>
      </c>
    </row>
    <row r="207" spans="3:5" ht="75">
      <c r="C207" s="213"/>
      <c r="D207" s="88" t="s">
        <v>227</v>
      </c>
      <c r="E207" s="89" t="s">
        <v>343</v>
      </c>
    </row>
    <row r="208" spans="3:5" ht="75">
      <c r="C208" s="213"/>
      <c r="D208" s="88" t="s">
        <v>248</v>
      </c>
      <c r="E208" s="89" t="s">
        <v>344</v>
      </c>
    </row>
    <row r="209" spans="3:5" ht="75">
      <c r="C209" s="213"/>
      <c r="D209" s="88" t="s">
        <v>262</v>
      </c>
      <c r="E209" s="89" t="s">
        <v>345</v>
      </c>
    </row>
    <row r="210" spans="3:5" ht="60">
      <c r="C210" s="213"/>
      <c r="D210" s="88" t="s">
        <v>270</v>
      </c>
      <c r="E210" s="89" t="s">
        <v>346</v>
      </c>
    </row>
    <row r="211" spans="3:5" ht="90">
      <c r="C211" s="213"/>
      <c r="D211" s="88" t="s">
        <v>347</v>
      </c>
      <c r="E211" s="89" t="s">
        <v>348</v>
      </c>
    </row>
    <row r="212" spans="3:5" ht="150">
      <c r="C212" s="213"/>
      <c r="D212" s="88" t="s">
        <v>349</v>
      </c>
      <c r="E212" s="89" t="s">
        <v>350</v>
      </c>
    </row>
    <row r="213" spans="3:5" ht="16.5" thickBot="1">
      <c r="C213" s="213"/>
      <c r="D213" s="90">
        <v>0</v>
      </c>
      <c r="E213" s="78"/>
    </row>
    <row r="214" spans="3:5" ht="75.75" thickTop="1">
      <c r="C214" s="210" t="s">
        <v>351</v>
      </c>
      <c r="D214" s="83" t="s">
        <v>204</v>
      </c>
      <c r="E214" s="54" t="s">
        <v>352</v>
      </c>
    </row>
    <row r="215" spans="3:5" ht="60">
      <c r="C215" s="211"/>
      <c r="D215" s="83" t="s">
        <v>228</v>
      </c>
      <c r="E215" s="56" t="s">
        <v>353</v>
      </c>
    </row>
    <row r="216" spans="3:5" ht="75">
      <c r="C216" s="211"/>
      <c r="D216" s="83" t="s">
        <v>249</v>
      </c>
      <c r="E216" s="56" t="s">
        <v>354</v>
      </c>
    </row>
    <row r="217" spans="3:5" ht="16.5" thickBot="1">
      <c r="C217" s="211"/>
      <c r="D217" s="84">
        <v>0</v>
      </c>
      <c r="E217" s="80"/>
    </row>
    <row r="218" spans="3:5" ht="75.75" thickTop="1">
      <c r="C218" s="212" t="s">
        <v>44</v>
      </c>
      <c r="D218" s="81" t="s">
        <v>205</v>
      </c>
      <c r="E218" s="82" t="s">
        <v>355</v>
      </c>
    </row>
    <row r="219" spans="3:5" ht="60">
      <c r="C219" s="213"/>
      <c r="D219" s="76" t="s">
        <v>229</v>
      </c>
      <c r="E219" s="63" t="s">
        <v>356</v>
      </c>
    </row>
    <row r="220" spans="3:5" ht="75">
      <c r="C220" s="213"/>
      <c r="D220" s="76" t="s">
        <v>250</v>
      </c>
      <c r="E220" s="63" t="s">
        <v>357</v>
      </c>
    </row>
    <row r="221" spans="3:5" ht="16.5" thickBot="1">
      <c r="C221" s="213"/>
      <c r="D221" s="77">
        <v>0</v>
      </c>
      <c r="E221" s="78"/>
    </row>
    <row r="222" spans="3:5" ht="165.75" thickTop="1">
      <c r="C222" s="214" t="s">
        <v>358</v>
      </c>
      <c r="D222" s="91" t="s">
        <v>206</v>
      </c>
      <c r="E222" s="54" t="s">
        <v>359</v>
      </c>
    </row>
    <row r="223" spans="3:5" ht="45">
      <c r="C223" s="215"/>
      <c r="D223" s="91" t="s">
        <v>230</v>
      </c>
      <c r="E223" s="56" t="s">
        <v>360</v>
      </c>
    </row>
    <row r="224" spans="3:5" ht="75">
      <c r="C224" s="215"/>
      <c r="D224" s="91" t="s">
        <v>251</v>
      </c>
      <c r="E224" s="56" t="s">
        <v>361</v>
      </c>
    </row>
    <row r="225" spans="3:5" ht="60">
      <c r="C225" s="215"/>
      <c r="D225" s="91" t="s">
        <v>263</v>
      </c>
      <c r="E225" s="56" t="s">
        <v>362</v>
      </c>
    </row>
    <row r="226" spans="3:5" ht="60">
      <c r="C226" s="215"/>
      <c r="D226" s="91" t="s">
        <v>271</v>
      </c>
      <c r="E226" s="56" t="s">
        <v>363</v>
      </c>
    </row>
    <row r="227" spans="3:5" ht="105">
      <c r="C227" s="215"/>
      <c r="D227" s="91" t="s">
        <v>278</v>
      </c>
      <c r="E227" s="56" t="s">
        <v>364</v>
      </c>
    </row>
    <row r="228" spans="3:5" ht="16.5" thickBot="1">
      <c r="C228" s="215"/>
      <c r="D228" s="92">
        <v>0</v>
      </c>
      <c r="E228" s="80"/>
    </row>
    <row r="229" spans="3:5" ht="90.75" thickTop="1">
      <c r="C229" s="216" t="s">
        <v>365</v>
      </c>
      <c r="D229" s="81" t="s">
        <v>207</v>
      </c>
      <c r="E229" s="82" t="s">
        <v>366</v>
      </c>
    </row>
    <row r="230" spans="3:5" ht="105">
      <c r="C230" s="217"/>
      <c r="D230" s="76" t="s">
        <v>231</v>
      </c>
      <c r="E230" s="63" t="s">
        <v>367</v>
      </c>
    </row>
    <row r="231" spans="3:5" ht="105">
      <c r="C231" s="217"/>
      <c r="D231" s="76" t="s">
        <v>252</v>
      </c>
      <c r="E231" s="63" t="s">
        <v>368</v>
      </c>
    </row>
    <row r="232" spans="3:5" ht="90">
      <c r="C232" s="217"/>
      <c r="D232" s="76" t="s">
        <v>264</v>
      </c>
      <c r="E232" s="63" t="s">
        <v>369</v>
      </c>
    </row>
    <row r="233" spans="3:5" ht="105">
      <c r="C233" s="217"/>
      <c r="D233" s="76" t="s">
        <v>272</v>
      </c>
      <c r="E233" s="63" t="s">
        <v>370</v>
      </c>
    </row>
    <row r="234" spans="3:5" ht="120">
      <c r="C234" s="217"/>
      <c r="D234" s="76" t="s">
        <v>279</v>
      </c>
      <c r="E234" s="63" t="s">
        <v>371</v>
      </c>
    </row>
    <row r="235" spans="3:5" ht="90">
      <c r="C235" s="217"/>
      <c r="D235" s="76" t="s">
        <v>283</v>
      </c>
      <c r="E235" s="63" t="s">
        <v>372</v>
      </c>
    </row>
    <row r="236" spans="3:5" ht="105">
      <c r="C236" s="217"/>
      <c r="D236" s="76" t="s">
        <v>285</v>
      </c>
      <c r="E236" s="63" t="s">
        <v>373</v>
      </c>
    </row>
    <row r="237" spans="3:5" ht="120">
      <c r="C237" s="217"/>
      <c r="D237" s="76" t="s">
        <v>286</v>
      </c>
      <c r="E237" s="63" t="s">
        <v>374</v>
      </c>
    </row>
    <row r="238" spans="3:5" ht="16.5" thickBot="1">
      <c r="C238" s="217"/>
      <c r="D238" s="77">
        <v>0</v>
      </c>
      <c r="E238" s="78"/>
    </row>
    <row r="239" spans="3:5" ht="90.75" thickTop="1">
      <c r="C239" s="210" t="s">
        <v>375</v>
      </c>
      <c r="D239" s="83" t="s">
        <v>376</v>
      </c>
      <c r="E239" s="54" t="s">
        <v>377</v>
      </c>
    </row>
    <row r="240" spans="3:5" ht="90">
      <c r="C240" s="211"/>
      <c r="D240" s="83" t="s">
        <v>232</v>
      </c>
      <c r="E240" s="56" t="s">
        <v>378</v>
      </c>
    </row>
    <row r="241" spans="3:5" ht="90">
      <c r="C241" s="211"/>
      <c r="D241" s="83" t="s">
        <v>253</v>
      </c>
      <c r="E241" s="56" t="s">
        <v>379</v>
      </c>
    </row>
    <row r="242" spans="3:5" ht="75">
      <c r="C242" s="211"/>
      <c r="D242" s="83" t="s">
        <v>380</v>
      </c>
      <c r="E242" s="56" t="s">
        <v>381</v>
      </c>
    </row>
    <row r="243" spans="3:5" ht="16.5" thickBot="1">
      <c r="C243" s="211"/>
      <c r="D243" s="84">
        <v>0</v>
      </c>
      <c r="E243" s="80"/>
    </row>
    <row r="244" spans="3:5" ht="90.75" thickTop="1">
      <c r="C244" s="216" t="s">
        <v>40</v>
      </c>
      <c r="D244" s="87" t="s">
        <v>208</v>
      </c>
      <c r="E244" s="61" t="s">
        <v>382</v>
      </c>
    </row>
    <row r="245" spans="3:5" ht="90">
      <c r="C245" s="217"/>
      <c r="D245" s="88" t="s">
        <v>233</v>
      </c>
      <c r="E245" s="89" t="s">
        <v>383</v>
      </c>
    </row>
    <row r="246" spans="3:5" ht="75">
      <c r="C246" s="217"/>
      <c r="D246" s="88" t="s">
        <v>254</v>
      </c>
      <c r="E246" s="89" t="s">
        <v>384</v>
      </c>
    </row>
    <row r="247" spans="3:5" ht="90">
      <c r="C247" s="217"/>
      <c r="D247" s="88" t="s">
        <v>265</v>
      </c>
      <c r="E247" s="89" t="s">
        <v>385</v>
      </c>
    </row>
    <row r="248" spans="3:5" ht="60">
      <c r="C248" s="217"/>
      <c r="D248" s="88" t="s">
        <v>273</v>
      </c>
      <c r="E248" s="89" t="s">
        <v>386</v>
      </c>
    </row>
    <row r="249" spans="3:5" ht="60">
      <c r="C249" s="217"/>
      <c r="D249" s="88" t="s">
        <v>280</v>
      </c>
      <c r="E249" s="89" t="s">
        <v>387</v>
      </c>
    </row>
    <row r="250" spans="3:5" ht="16.5" thickBot="1">
      <c r="C250" s="217"/>
      <c r="D250" s="90">
        <v>0</v>
      </c>
      <c r="E250" s="78"/>
    </row>
    <row r="251" spans="3:5" ht="120">
      <c r="C251" s="231" t="s">
        <v>42</v>
      </c>
      <c r="D251" s="93" t="s">
        <v>209</v>
      </c>
      <c r="E251" s="94" t="s">
        <v>388</v>
      </c>
    </row>
    <row r="252" spans="3:5" ht="90">
      <c r="C252" s="219"/>
      <c r="D252" s="93" t="s">
        <v>274</v>
      </c>
      <c r="E252" s="94" t="s">
        <v>389</v>
      </c>
    </row>
    <row r="253" spans="3:5" ht="120.75" thickBot="1">
      <c r="C253" s="220"/>
      <c r="D253" s="95" t="s">
        <v>234</v>
      </c>
      <c r="E253" s="94" t="s">
        <v>390</v>
      </c>
    </row>
    <row r="254" spans="3:5" ht="60.75" thickTop="1">
      <c r="C254" s="232" t="s">
        <v>391</v>
      </c>
      <c r="D254" s="96" t="s">
        <v>210</v>
      </c>
      <c r="E254" s="82" t="s">
        <v>392</v>
      </c>
    </row>
    <row r="255" spans="3:5" ht="45">
      <c r="C255" s="233"/>
      <c r="D255" s="97" t="s">
        <v>393</v>
      </c>
      <c r="E255" s="63" t="s">
        <v>394</v>
      </c>
    </row>
    <row r="256" spans="3:5" ht="60">
      <c r="C256" s="233"/>
      <c r="D256" s="97" t="s">
        <v>255</v>
      </c>
      <c r="E256" s="63" t="s">
        <v>395</v>
      </c>
    </row>
    <row r="257" spans="3:5" ht="75.75" thickBot="1">
      <c r="C257" s="233"/>
      <c r="D257" s="98" t="s">
        <v>266</v>
      </c>
      <c r="E257" s="63" t="s">
        <v>396</v>
      </c>
    </row>
    <row r="258" spans="3:5" ht="75.75" thickTop="1">
      <c r="C258" s="216" t="s">
        <v>397</v>
      </c>
      <c r="D258" s="81" t="s">
        <v>211</v>
      </c>
      <c r="E258" s="82" t="s">
        <v>398</v>
      </c>
    </row>
    <row r="259" spans="3:5" ht="90">
      <c r="C259" s="217"/>
      <c r="D259" s="76" t="s">
        <v>236</v>
      </c>
      <c r="E259" s="63" t="s">
        <v>399</v>
      </c>
    </row>
    <row r="260" spans="3:5" ht="90">
      <c r="C260" s="217"/>
      <c r="D260" s="76" t="s">
        <v>256</v>
      </c>
      <c r="E260" s="63" t="s">
        <v>400</v>
      </c>
    </row>
    <row r="261" spans="3:5" ht="90.75" thickBot="1">
      <c r="C261" s="234"/>
      <c r="D261" s="77" t="s">
        <v>223</v>
      </c>
      <c r="E261" s="78" t="s">
        <v>401</v>
      </c>
    </row>
    <row r="262" spans="3:5" ht="165.75" thickTop="1">
      <c r="C262" s="210" t="s">
        <v>49</v>
      </c>
      <c r="D262" s="83" t="s">
        <v>212</v>
      </c>
      <c r="E262" s="54" t="s">
        <v>402</v>
      </c>
    </row>
    <row r="263" spans="3:5" ht="90">
      <c r="C263" s="211"/>
      <c r="D263" s="83" t="s">
        <v>237</v>
      </c>
      <c r="E263" s="56" t="s">
        <v>403</v>
      </c>
    </row>
    <row r="264" spans="3:5" ht="16.5" thickBot="1">
      <c r="C264" s="211"/>
      <c r="D264" s="84">
        <v>0</v>
      </c>
      <c r="E264" s="80"/>
    </row>
    <row r="265" spans="3:5" ht="75.75" thickTop="1">
      <c r="C265" s="216" t="s">
        <v>404</v>
      </c>
      <c r="D265" s="81" t="s">
        <v>213</v>
      </c>
      <c r="E265" s="82" t="s">
        <v>405</v>
      </c>
    </row>
    <row r="266" spans="3:5" ht="75">
      <c r="C266" s="217"/>
      <c r="D266" s="76" t="s">
        <v>238</v>
      </c>
      <c r="E266" s="63" t="s">
        <v>406</v>
      </c>
    </row>
    <row r="267" spans="3:5" ht="16.5" thickBot="1">
      <c r="C267" s="227"/>
      <c r="D267" s="99">
        <v>0</v>
      </c>
      <c r="E267" s="66"/>
    </row>
    <row r="268" spans="3:5" ht="150">
      <c r="C268" s="228" t="s">
        <v>407</v>
      </c>
      <c r="D268" s="100" t="s">
        <v>199</v>
      </c>
      <c r="E268" s="68" t="s">
        <v>408</v>
      </c>
    </row>
    <row r="269" spans="3:5" ht="90">
      <c r="C269" s="229"/>
      <c r="D269" s="83" t="s">
        <v>223</v>
      </c>
      <c r="E269" s="101" t="s">
        <v>401</v>
      </c>
    </row>
    <row r="270" spans="3:5" ht="150">
      <c r="C270" s="229"/>
      <c r="D270" s="83" t="s">
        <v>245</v>
      </c>
      <c r="E270" s="101" t="s">
        <v>409</v>
      </c>
    </row>
    <row r="271" spans="3:5" ht="135.75" thickBot="1">
      <c r="C271" s="230"/>
      <c r="D271" s="102" t="s">
        <v>260</v>
      </c>
      <c r="E271" s="70" t="s">
        <v>410</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baseColWidth="10" defaultColWidth="11.42578125" defaultRowHeight="15"/>
  <cols>
    <col min="1" max="1" width="3.42578125" customWidth="1"/>
    <col min="2" max="3" width="26.7109375" customWidth="1"/>
    <col min="4" max="4" width="60.5703125" customWidth="1"/>
  </cols>
  <sheetData>
    <row r="2" spans="2:4">
      <c r="B2" s="460" t="s">
        <v>693</v>
      </c>
      <c r="C2" s="460"/>
      <c r="D2" s="460"/>
    </row>
    <row r="4" spans="2:4">
      <c r="B4" s="146" t="s">
        <v>694</v>
      </c>
      <c r="C4" s="146" t="s">
        <v>695</v>
      </c>
      <c r="D4" s="146" t="s">
        <v>696</v>
      </c>
    </row>
    <row r="5" spans="2:4">
      <c r="B5" s="148" t="s">
        <v>697</v>
      </c>
      <c r="C5" s="147" t="s">
        <v>698</v>
      </c>
      <c r="D5" s="149" t="s">
        <v>699</v>
      </c>
    </row>
    <row r="6" spans="2:4">
      <c r="B6" s="148" t="s">
        <v>700</v>
      </c>
      <c r="C6" s="147">
        <v>40961</v>
      </c>
      <c r="D6" s="149" t="s">
        <v>701</v>
      </c>
    </row>
    <row r="7" spans="2:4">
      <c r="B7" s="148" t="s">
        <v>702</v>
      </c>
      <c r="C7" s="147">
        <v>42093</v>
      </c>
      <c r="D7" s="149" t="s">
        <v>701</v>
      </c>
    </row>
    <row r="8" spans="2:4">
      <c r="B8" s="148" t="s">
        <v>703</v>
      </c>
      <c r="C8" s="147">
        <v>43630</v>
      </c>
      <c r="D8" s="149" t="s">
        <v>701</v>
      </c>
    </row>
    <row r="9" spans="2:4" ht="33.75">
      <c r="B9" s="148" t="s">
        <v>704</v>
      </c>
      <c r="C9" s="147">
        <v>45889</v>
      </c>
      <c r="D9" s="149" t="s">
        <v>705</v>
      </c>
    </row>
    <row r="19" spans="2:4" ht="36" customHeight="1">
      <c r="B19" s="461"/>
      <c r="C19" s="462"/>
      <c r="D19" s="462"/>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A72"/>
  <sheetViews>
    <sheetView showGridLines="0" topLeftCell="A34" zoomScale="70" zoomScaleNormal="70" workbookViewId="0">
      <selection activeCell="E27" sqref="E27"/>
    </sheetView>
  </sheetViews>
  <sheetFormatPr baseColWidth="10" defaultColWidth="11.42578125" defaultRowHeight="16.5"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62"/>
      <c r="C2" s="362"/>
      <c r="D2" s="362"/>
      <c r="E2" s="362"/>
      <c r="F2" s="364" t="s">
        <v>411</v>
      </c>
      <c r="G2" s="364"/>
      <c r="H2" s="364"/>
      <c r="I2" s="364"/>
      <c r="J2" s="364"/>
      <c r="K2" s="364"/>
      <c r="L2" s="364"/>
      <c r="M2" s="364"/>
      <c r="N2" s="364"/>
      <c r="O2" s="364"/>
      <c r="P2" s="364"/>
      <c r="Q2" s="364"/>
      <c r="R2" s="364"/>
      <c r="S2" s="364"/>
      <c r="T2" s="356" t="s">
        <v>412</v>
      </c>
      <c r="U2" s="357"/>
      <c r="V2" s="357"/>
      <c r="W2" s="358"/>
    </row>
    <row r="3" spans="1:24" ht="30" customHeight="1">
      <c r="B3" s="362"/>
      <c r="C3" s="362"/>
      <c r="D3" s="362"/>
      <c r="E3" s="362"/>
      <c r="F3" s="364"/>
      <c r="G3" s="364"/>
      <c r="H3" s="364"/>
      <c r="I3" s="364"/>
      <c r="J3" s="364"/>
      <c r="K3" s="364"/>
      <c r="L3" s="364"/>
      <c r="M3" s="364"/>
      <c r="N3" s="364"/>
      <c r="O3" s="364"/>
      <c r="P3" s="364"/>
      <c r="Q3" s="364"/>
      <c r="R3" s="364"/>
      <c r="S3" s="364"/>
      <c r="T3" s="356" t="s">
        <v>413</v>
      </c>
      <c r="U3" s="357"/>
      <c r="V3" s="357"/>
      <c r="W3" s="358"/>
    </row>
    <row r="4" spans="1:24" ht="30" customHeight="1">
      <c r="B4" s="362"/>
      <c r="C4" s="362"/>
      <c r="D4" s="362"/>
      <c r="E4" s="362"/>
      <c r="F4" s="364" t="s">
        <v>414</v>
      </c>
      <c r="G4" s="364"/>
      <c r="H4" s="364"/>
      <c r="I4" s="364"/>
      <c r="J4" s="364"/>
      <c r="K4" s="364"/>
      <c r="L4" s="364"/>
      <c r="M4" s="364"/>
      <c r="N4" s="364"/>
      <c r="O4" s="364"/>
      <c r="P4" s="364"/>
      <c r="Q4" s="364"/>
      <c r="R4" s="364"/>
      <c r="S4" s="364"/>
      <c r="T4" s="356" t="s">
        <v>415</v>
      </c>
      <c r="U4" s="357"/>
      <c r="V4" s="357"/>
      <c r="W4" s="358"/>
    </row>
    <row r="5" spans="1:24" ht="30" customHeight="1">
      <c r="B5" s="362"/>
      <c r="C5" s="362"/>
      <c r="D5" s="362"/>
      <c r="E5" s="362"/>
      <c r="F5" s="364"/>
      <c r="G5" s="364"/>
      <c r="H5" s="364"/>
      <c r="I5" s="364"/>
      <c r="J5" s="364"/>
      <c r="K5" s="364"/>
      <c r="L5" s="364"/>
      <c r="M5" s="364"/>
      <c r="N5" s="364"/>
      <c r="O5" s="364"/>
      <c r="P5" s="364"/>
      <c r="Q5" s="364"/>
      <c r="R5" s="364"/>
      <c r="S5" s="364"/>
      <c r="T5" s="359" t="s">
        <v>416</v>
      </c>
      <c r="U5" s="360"/>
      <c r="V5" s="360"/>
      <c r="W5" s="361"/>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15" t="s">
        <v>418</v>
      </c>
      <c r="R7" s="340"/>
      <c r="S7" s="340"/>
      <c r="T7" s="340"/>
      <c r="U7" s="340"/>
      <c r="V7" s="340"/>
      <c r="W7" s="340"/>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363" t="s">
        <v>425</v>
      </c>
      <c r="W8" s="363"/>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363" t="s">
        <v>429</v>
      </c>
      <c r="W9" s="363"/>
      <c r="X9" s="2"/>
    </row>
    <row r="10" spans="1:24" customFormat="1" ht="12" customHeight="1">
      <c r="A10" s="127"/>
      <c r="P10" s="107"/>
      <c r="Q10" s="107"/>
      <c r="R10" s="107"/>
      <c r="S10" s="107"/>
      <c r="T10" s="107"/>
      <c r="U10" s="107"/>
      <c r="V10" s="107"/>
      <c r="W10" s="107"/>
    </row>
    <row r="11" spans="1:24" ht="33" customHeight="1">
      <c r="A11" s="126"/>
      <c r="B11" s="319" t="s">
        <v>430</v>
      </c>
      <c r="C11" s="320"/>
      <c r="D11" s="320"/>
      <c r="E11" s="320"/>
      <c r="F11" s="320"/>
      <c r="G11" s="320"/>
      <c r="H11" s="320"/>
      <c r="I11" s="320"/>
      <c r="J11" s="320"/>
      <c r="K11" s="320"/>
      <c r="L11" s="320"/>
      <c r="M11" s="320"/>
      <c r="N11" s="320"/>
      <c r="O11" s="320"/>
      <c r="P11" s="320"/>
      <c r="Q11" s="320"/>
      <c r="R11" s="320"/>
      <c r="S11" s="320"/>
      <c r="T11" s="320"/>
      <c r="U11" s="320"/>
      <c r="V11" s="321"/>
      <c r="W11" s="322"/>
    </row>
    <row r="12" spans="1:24" ht="12" customHeight="1">
      <c r="A12" s="126"/>
      <c r="B12" s="365"/>
      <c r="C12" s="366"/>
      <c r="D12" s="366"/>
      <c r="E12" s="366"/>
      <c r="F12" s="366"/>
      <c r="G12" s="366"/>
      <c r="H12" s="366"/>
      <c r="I12" s="366"/>
      <c r="J12" s="366"/>
      <c r="K12" s="366"/>
      <c r="L12" s="366"/>
      <c r="M12" s="366"/>
      <c r="N12" s="366"/>
      <c r="O12" s="366"/>
      <c r="P12" s="366"/>
      <c r="Q12" s="366"/>
      <c r="R12" s="366"/>
      <c r="S12" s="366"/>
      <c r="T12" s="366"/>
      <c r="U12" s="366"/>
      <c r="V12" s="366"/>
      <c r="W12" s="367"/>
    </row>
    <row r="13" spans="1:24" ht="44.25" customHeight="1">
      <c r="A13" s="126"/>
      <c r="B13" s="280" t="s">
        <v>431</v>
      </c>
      <c r="C13" s="280"/>
      <c r="D13" s="280"/>
      <c r="E13" s="281"/>
      <c r="F13" s="282" t="s">
        <v>432</v>
      </c>
      <c r="G13" s="282"/>
      <c r="H13" s="282"/>
      <c r="I13" s="282"/>
      <c r="J13" s="282"/>
      <c r="K13" s="282"/>
      <c r="L13" s="282"/>
      <c r="M13" s="282"/>
      <c r="N13" s="282"/>
      <c r="O13" s="282"/>
      <c r="P13" s="282"/>
      <c r="Q13" s="282"/>
      <c r="R13" s="282"/>
      <c r="S13" s="282"/>
      <c r="T13" s="282"/>
      <c r="U13" s="282"/>
      <c r="V13" s="282"/>
      <c r="W13" s="283"/>
      <c r="X13" s="126"/>
    </row>
    <row r="14" spans="1:24" ht="46.5" customHeight="1">
      <c r="A14" s="5"/>
      <c r="B14" s="368" t="s">
        <v>433</v>
      </c>
      <c r="C14" s="369"/>
      <c r="D14" s="369"/>
      <c r="E14" s="369"/>
      <c r="F14" s="370" t="str">
        <f>IFERROR(VLOOKUP(PROCES,'Objetivos procesos '!C3:D28,2,FALSE)," ")</f>
        <v xml:space="preserve"> Realizar la liquidación pronta y ordenada de la sociedad, buscando el aprovechamiento del patrimonio del deudor, de acuerdo con lo establecido en la Ley 1116 de 2006 y demás normas concordantes. </v>
      </c>
      <c r="G14" s="371"/>
      <c r="H14" s="371"/>
      <c r="I14" s="371"/>
      <c r="J14" s="371"/>
      <c r="K14" s="371"/>
      <c r="L14" s="371"/>
      <c r="M14" s="371"/>
      <c r="N14" s="371"/>
      <c r="O14" s="371"/>
      <c r="P14" s="371"/>
      <c r="Q14" s="371"/>
      <c r="R14" s="371"/>
      <c r="S14" s="371"/>
      <c r="T14" s="371"/>
      <c r="U14" s="371"/>
      <c r="V14" s="371"/>
      <c r="W14" s="372"/>
      <c r="X14" s="6"/>
    </row>
    <row r="15" spans="1:24" ht="46.5" customHeight="1">
      <c r="A15" s="5"/>
      <c r="B15" s="287" t="s">
        <v>434</v>
      </c>
      <c r="C15" s="298"/>
      <c r="D15" s="298"/>
      <c r="E15" s="299"/>
      <c r="F15" s="300" t="s">
        <v>435</v>
      </c>
      <c r="G15" s="301"/>
      <c r="H15" s="301"/>
      <c r="I15" s="301"/>
      <c r="J15" s="301"/>
      <c r="K15" s="301"/>
      <c r="L15" s="301"/>
      <c r="M15" s="301"/>
      <c r="N15" s="301"/>
      <c r="O15" s="301"/>
      <c r="P15" s="301"/>
      <c r="Q15" s="301"/>
      <c r="R15" s="301"/>
      <c r="S15" s="301"/>
      <c r="T15" s="301"/>
      <c r="U15" s="301"/>
      <c r="V15" s="301"/>
      <c r="W15" s="302"/>
      <c r="X15" s="6"/>
    </row>
    <row r="16" spans="1:24" ht="32.25" customHeight="1">
      <c r="B16" s="303" t="s">
        <v>436</v>
      </c>
      <c r="C16" s="288"/>
      <c r="D16" s="288"/>
      <c r="E16" s="304"/>
      <c r="F16" s="305" t="str">
        <f>IFERROR(VLOOKUP(PROCES,'Objetivos procesos '!C3:E28,3,FALSE)," ")</f>
        <v>Santiago Londoño Correa</v>
      </c>
      <c r="G16" s="306"/>
      <c r="H16" s="306"/>
      <c r="I16" s="306"/>
      <c r="J16" s="306"/>
      <c r="K16" s="306"/>
      <c r="L16" s="306"/>
      <c r="M16" s="306"/>
      <c r="N16" s="306"/>
      <c r="O16" s="306"/>
      <c r="P16" s="306"/>
      <c r="Q16" s="306"/>
      <c r="R16" s="306"/>
      <c r="S16" s="306"/>
      <c r="T16" s="306"/>
      <c r="U16" s="306"/>
      <c r="V16" s="306"/>
      <c r="W16" s="307"/>
      <c r="X16" s="6"/>
    </row>
    <row r="17" spans="2:24" ht="59.25" customHeight="1">
      <c r="B17" s="287" t="s">
        <v>437</v>
      </c>
      <c r="C17" s="288"/>
      <c r="D17" s="288"/>
      <c r="E17" s="288"/>
      <c r="F17" s="316" t="s">
        <v>438</v>
      </c>
      <c r="G17" s="317"/>
      <c r="H17" s="317"/>
      <c r="I17" s="317"/>
      <c r="J17" s="317"/>
      <c r="K17" s="317"/>
      <c r="L17" s="317"/>
      <c r="M17" s="317"/>
      <c r="N17" s="317"/>
      <c r="O17" s="317"/>
      <c r="P17" s="317"/>
      <c r="Q17" s="317"/>
      <c r="R17" s="317"/>
      <c r="S17" s="317"/>
      <c r="T17" s="317"/>
      <c r="U17" s="317"/>
      <c r="V17" s="317"/>
      <c r="W17" s="318"/>
      <c r="X17" s="126"/>
    </row>
    <row r="18" spans="2:24" ht="18" customHeight="1">
      <c r="B18" s="284"/>
      <c r="C18" s="285"/>
      <c r="D18" s="285"/>
      <c r="E18" s="285"/>
      <c r="F18" s="285"/>
      <c r="G18" s="285"/>
      <c r="H18" s="285"/>
      <c r="I18" s="285"/>
      <c r="J18" s="285"/>
      <c r="K18" s="285"/>
      <c r="L18" s="285"/>
      <c r="M18" s="285"/>
      <c r="N18" s="285"/>
      <c r="O18" s="285"/>
      <c r="P18" s="285"/>
      <c r="Q18" s="285"/>
      <c r="R18" s="285"/>
      <c r="S18" s="285"/>
      <c r="T18" s="285"/>
      <c r="U18" s="285"/>
      <c r="V18" s="285"/>
      <c r="W18" s="286"/>
      <c r="X18" s="6"/>
    </row>
    <row r="19" spans="2:24" ht="33" customHeight="1">
      <c r="B19" s="319" t="s">
        <v>439</v>
      </c>
      <c r="C19" s="320"/>
      <c r="D19" s="320"/>
      <c r="E19" s="320"/>
      <c r="F19" s="320"/>
      <c r="G19" s="320"/>
      <c r="H19" s="320"/>
      <c r="I19" s="320"/>
      <c r="J19" s="320"/>
      <c r="K19" s="320"/>
      <c r="L19" s="320"/>
      <c r="M19" s="320"/>
      <c r="N19" s="320"/>
      <c r="O19" s="320"/>
      <c r="P19" s="320"/>
      <c r="Q19" s="320"/>
      <c r="R19" s="320"/>
      <c r="S19" s="320"/>
      <c r="T19" s="320"/>
      <c r="U19" s="320"/>
      <c r="V19" s="321"/>
      <c r="W19" s="322"/>
      <c r="X19" s="6"/>
    </row>
    <row r="20" spans="2:24" ht="12" customHeight="1">
      <c r="B20" s="284"/>
      <c r="C20" s="285"/>
      <c r="D20" s="285"/>
      <c r="E20" s="285"/>
      <c r="F20" s="285"/>
      <c r="G20" s="285"/>
      <c r="H20" s="285"/>
      <c r="I20" s="285"/>
      <c r="J20" s="285"/>
      <c r="K20" s="285"/>
      <c r="L20" s="285"/>
      <c r="M20" s="285"/>
      <c r="N20" s="285"/>
      <c r="O20" s="285"/>
      <c r="P20" s="285"/>
      <c r="Q20" s="285"/>
      <c r="R20" s="285"/>
      <c r="S20" s="285"/>
      <c r="T20" s="285"/>
      <c r="U20" s="285"/>
      <c r="V20" s="285"/>
      <c r="W20" s="286"/>
      <c r="X20" s="6"/>
    </row>
    <row r="21" spans="2:24" ht="27" customHeight="1">
      <c r="B21" s="281" t="s">
        <v>440</v>
      </c>
      <c r="C21" s="373"/>
      <c r="D21" s="373"/>
      <c r="E21" s="374" t="s">
        <v>441</v>
      </c>
      <c r="F21" s="374"/>
      <c r="G21" s="374"/>
      <c r="H21" s="374"/>
      <c r="I21" s="374"/>
      <c r="J21" s="374"/>
      <c r="K21" s="374"/>
      <c r="L21" s="374"/>
      <c r="M21" s="375"/>
      <c r="N21" s="375"/>
      <c r="O21" s="374"/>
      <c r="P21" s="374"/>
      <c r="Q21" s="374"/>
      <c r="R21" s="374"/>
      <c r="S21" s="374"/>
      <c r="T21" s="374"/>
      <c r="U21" s="374"/>
      <c r="V21" s="376"/>
      <c r="W21" s="377"/>
      <c r="X21" s="126"/>
    </row>
    <row r="22" spans="2:24" ht="27" customHeight="1">
      <c r="B22" s="308" t="s">
        <v>442</v>
      </c>
      <c r="C22" s="309"/>
      <c r="D22" s="309"/>
      <c r="E22" s="374" t="s">
        <v>443</v>
      </c>
      <c r="F22" s="374"/>
      <c r="G22" s="374"/>
      <c r="H22" s="374"/>
      <c r="I22" s="374"/>
      <c r="J22" s="374"/>
      <c r="K22" s="374"/>
      <c r="L22" s="374"/>
      <c r="M22" s="375"/>
      <c r="N22" s="375"/>
      <c r="O22" s="374"/>
      <c r="P22" s="374"/>
      <c r="Q22" s="374"/>
      <c r="R22" s="374"/>
      <c r="S22" s="374"/>
      <c r="T22" s="374"/>
      <c r="U22" s="374"/>
      <c r="V22" s="376"/>
      <c r="W22" s="377"/>
    </row>
    <row r="23" spans="2:24" ht="27" customHeight="1">
      <c r="B23" s="287" t="s">
        <v>444</v>
      </c>
      <c r="C23" s="298"/>
      <c r="D23" s="299"/>
      <c r="E23" s="277" t="s">
        <v>445</v>
      </c>
      <c r="F23" s="278"/>
      <c r="G23" s="278"/>
      <c r="H23" s="278"/>
      <c r="I23" s="278"/>
      <c r="J23" s="278"/>
      <c r="K23" s="278"/>
      <c r="L23" s="278"/>
      <c r="M23" s="278"/>
      <c r="N23" s="278"/>
      <c r="O23" s="278"/>
      <c r="P23" s="278"/>
      <c r="Q23" s="278"/>
      <c r="R23" s="278"/>
      <c r="S23" s="278"/>
      <c r="T23" s="278"/>
      <c r="U23" s="278"/>
      <c r="V23" s="278"/>
      <c r="W23" s="279"/>
    </row>
    <row r="24" spans="2:24" ht="83.25" customHeight="1">
      <c r="B24" s="308" t="s">
        <v>446</v>
      </c>
      <c r="C24" s="309"/>
      <c r="D24" s="309"/>
      <c r="E24" s="310" t="s">
        <v>447</v>
      </c>
      <c r="F24" s="311"/>
      <c r="G24" s="314" t="s">
        <v>448</v>
      </c>
      <c r="H24" s="314"/>
      <c r="I24" s="314"/>
      <c r="J24" s="314"/>
      <c r="K24" s="314"/>
      <c r="L24" s="108"/>
      <c r="M24" s="315" t="s">
        <v>449</v>
      </c>
      <c r="N24" s="315"/>
      <c r="O24" s="315"/>
      <c r="P24" s="315"/>
      <c r="Q24" s="323" t="s">
        <v>450</v>
      </c>
      <c r="R24" s="324"/>
      <c r="S24" s="324"/>
      <c r="T24" s="324"/>
      <c r="U24" s="324"/>
      <c r="V24" s="324"/>
      <c r="W24" s="325"/>
    </row>
    <row r="25" spans="2:24" ht="89.25" customHeight="1">
      <c r="B25" s="308"/>
      <c r="C25" s="309"/>
      <c r="D25" s="309"/>
      <c r="E25" s="312" t="s">
        <v>451</v>
      </c>
      <c r="F25" s="313"/>
      <c r="G25" s="337" t="s">
        <v>452</v>
      </c>
      <c r="H25" s="337"/>
      <c r="I25" s="337"/>
      <c r="J25" s="337"/>
      <c r="K25" s="337"/>
      <c r="L25" s="109"/>
      <c r="M25" s="295" t="s">
        <v>449</v>
      </c>
      <c r="N25" s="296"/>
      <c r="O25" s="296"/>
      <c r="P25" s="297"/>
      <c r="Q25" s="323" t="s">
        <v>450</v>
      </c>
      <c r="R25" s="324"/>
      <c r="S25" s="324"/>
      <c r="T25" s="324"/>
      <c r="U25" s="324"/>
      <c r="V25" s="324"/>
      <c r="W25" s="325"/>
    </row>
    <row r="26" spans="2:24" ht="18" customHeight="1">
      <c r="B26" s="284"/>
      <c r="C26" s="285"/>
      <c r="D26" s="285"/>
      <c r="E26" s="285"/>
      <c r="F26" s="285"/>
      <c r="G26" s="285"/>
      <c r="H26" s="285"/>
      <c r="I26" s="285"/>
      <c r="J26" s="285"/>
      <c r="K26" s="285"/>
      <c r="L26" s="285"/>
      <c r="M26" s="285"/>
      <c r="N26" s="285"/>
      <c r="O26" s="285"/>
      <c r="P26" s="285"/>
      <c r="Q26" s="285"/>
      <c r="R26" s="285"/>
      <c r="S26" s="285"/>
      <c r="T26" s="285"/>
      <c r="U26" s="285"/>
      <c r="V26" s="285"/>
      <c r="W26" s="286"/>
      <c r="X26" s="6"/>
    </row>
    <row r="27" spans="2:24" ht="163.5" customHeight="1">
      <c r="B27" s="309" t="s">
        <v>453</v>
      </c>
      <c r="C27" s="309"/>
      <c r="D27" s="309"/>
      <c r="E27" s="341" t="s">
        <v>454</v>
      </c>
      <c r="F27" s="342"/>
      <c r="G27" s="342"/>
      <c r="H27" s="342"/>
      <c r="I27" s="342"/>
      <c r="J27" s="342"/>
      <c r="K27" s="342"/>
      <c r="L27" s="342"/>
      <c r="M27" s="342"/>
      <c r="N27" s="342"/>
      <c r="O27" s="342"/>
      <c r="P27" s="342"/>
      <c r="Q27" s="342"/>
      <c r="R27" s="342"/>
      <c r="S27" s="342"/>
      <c r="T27" s="342"/>
      <c r="U27" s="342"/>
      <c r="V27" s="342"/>
      <c r="W27" s="343"/>
    </row>
    <row r="28" spans="2:24">
      <c r="B28" s="329"/>
      <c r="C28" s="330"/>
      <c r="D28" s="330"/>
      <c r="E28" s="330"/>
      <c r="F28" s="330"/>
      <c r="G28" s="330"/>
      <c r="H28" s="330"/>
      <c r="I28" s="330"/>
      <c r="J28" s="330"/>
      <c r="K28" s="330"/>
      <c r="L28" s="330"/>
      <c r="M28" s="330"/>
      <c r="N28" s="330"/>
      <c r="O28" s="330"/>
      <c r="P28" s="330"/>
      <c r="Q28" s="330"/>
      <c r="R28" s="330"/>
      <c r="S28" s="330"/>
      <c r="T28" s="330"/>
      <c r="U28" s="330"/>
      <c r="V28" s="330"/>
      <c r="W28" s="331"/>
    </row>
    <row r="29" spans="2:24" ht="32.25" customHeight="1">
      <c r="B29" s="344" t="s">
        <v>455</v>
      </c>
      <c r="C29" s="345"/>
      <c r="D29" s="345"/>
      <c r="E29" s="345"/>
      <c r="F29" s="346"/>
      <c r="G29" s="347" t="s">
        <v>14</v>
      </c>
      <c r="H29" s="348"/>
      <c r="I29" s="315" t="s">
        <v>456</v>
      </c>
      <c r="J29" s="315"/>
      <c r="K29" s="315"/>
      <c r="L29" s="292" t="s">
        <v>457</v>
      </c>
      <c r="M29" s="293"/>
      <c r="N29" s="293"/>
      <c r="O29" s="293"/>
      <c r="P29" s="293"/>
      <c r="Q29" s="293"/>
      <c r="R29" s="294"/>
      <c r="S29" s="340" t="s">
        <v>458</v>
      </c>
      <c r="T29" s="340"/>
      <c r="U29" s="378">
        <v>0.85</v>
      </c>
      <c r="V29" s="379"/>
      <c r="W29" s="380"/>
    </row>
    <row r="30" spans="2:24" ht="62.25" customHeight="1">
      <c r="B30" s="349" t="s">
        <v>459</v>
      </c>
      <c r="C30" s="290"/>
      <c r="D30" s="291"/>
      <c r="E30" s="350" t="s">
        <v>13</v>
      </c>
      <c r="F30" s="351"/>
      <c r="G30" s="289" t="s">
        <v>460</v>
      </c>
      <c r="H30" s="290"/>
      <c r="I30" s="291"/>
      <c r="J30" s="352">
        <v>0.85</v>
      </c>
      <c r="K30" s="353"/>
      <c r="L30" s="289" t="s">
        <v>461</v>
      </c>
      <c r="M30" s="290"/>
      <c r="N30" s="290"/>
      <c r="O30" s="291"/>
      <c r="P30" s="326" t="s">
        <v>462</v>
      </c>
      <c r="Q30" s="327"/>
      <c r="R30" s="327"/>
      <c r="S30" s="327"/>
      <c r="T30" s="327"/>
      <c r="U30" s="327"/>
      <c r="V30" s="327"/>
      <c r="W30" s="328"/>
    </row>
    <row r="31" spans="2:24" ht="18" customHeight="1">
      <c r="B31" s="329"/>
      <c r="C31" s="330"/>
      <c r="D31" s="330"/>
      <c r="E31" s="330"/>
      <c r="F31" s="330"/>
      <c r="G31" s="330"/>
      <c r="H31" s="330"/>
      <c r="I31" s="330"/>
      <c r="J31" s="330"/>
      <c r="K31" s="330"/>
      <c r="L31" s="330"/>
      <c r="M31" s="330"/>
      <c r="N31" s="330"/>
      <c r="O31" s="330"/>
      <c r="P31" s="330"/>
      <c r="Q31" s="330"/>
      <c r="R31" s="330"/>
      <c r="S31" s="330"/>
      <c r="T31" s="330"/>
      <c r="U31" s="330"/>
      <c r="V31" s="330"/>
      <c r="W31" s="331"/>
    </row>
    <row r="32" spans="2:24" ht="33" customHeight="1">
      <c r="B32" s="383" t="s">
        <v>463</v>
      </c>
      <c r="C32" s="384"/>
      <c r="D32" s="384"/>
      <c r="E32" s="384"/>
      <c r="F32" s="384"/>
      <c r="G32" s="384"/>
      <c r="H32" s="384"/>
      <c r="I32" s="384"/>
      <c r="J32" s="384"/>
      <c r="K32" s="384"/>
      <c r="L32" s="384"/>
      <c r="M32" s="384"/>
      <c r="N32" s="384"/>
      <c r="O32" s="384"/>
      <c r="P32" s="384"/>
      <c r="Q32" s="384"/>
      <c r="R32" s="384"/>
      <c r="S32" s="384"/>
      <c r="T32" s="384"/>
      <c r="U32" s="384"/>
      <c r="V32" s="385"/>
      <c r="W32" s="386"/>
    </row>
    <row r="33" spans="2:27" ht="12" customHeight="1" thickBot="1">
      <c r="B33" s="332"/>
      <c r="C33" s="333"/>
      <c r="D33" s="333"/>
      <c r="E33" s="333"/>
      <c r="F33" s="333"/>
      <c r="G33" s="333"/>
      <c r="H33" s="333"/>
      <c r="I33" s="333"/>
      <c r="J33" s="333"/>
      <c r="K33" s="333"/>
      <c r="L33" s="333"/>
      <c r="M33" s="333"/>
      <c r="N33" s="333"/>
      <c r="O33" s="333"/>
      <c r="P33" s="333"/>
      <c r="Q33" s="333"/>
      <c r="R33" s="333"/>
      <c r="S33" s="333"/>
      <c r="T33" s="333"/>
      <c r="U33" s="333"/>
      <c r="V33" s="333"/>
      <c r="W33" s="334"/>
    </row>
    <row r="34" spans="2:27" s="7" customFormat="1" ht="39.75" customHeight="1">
      <c r="B34" s="354" t="s">
        <v>464</v>
      </c>
      <c r="C34" s="355"/>
      <c r="D34" s="355"/>
      <c r="E34" s="158" t="s">
        <v>465</v>
      </c>
      <c r="F34" s="158" t="s">
        <v>466</v>
      </c>
      <c r="G34" s="159" t="s">
        <v>467</v>
      </c>
      <c r="H34" s="145" t="s">
        <v>468</v>
      </c>
      <c r="I34" s="160" t="s">
        <v>469</v>
      </c>
      <c r="J34" s="158" t="s">
        <v>470</v>
      </c>
      <c r="K34" s="159" t="s">
        <v>471</v>
      </c>
      <c r="L34" s="145" t="s">
        <v>472</v>
      </c>
      <c r="M34" s="145" t="s">
        <v>473</v>
      </c>
      <c r="N34" s="160" t="s">
        <v>474</v>
      </c>
      <c r="O34" s="158" t="s">
        <v>475</v>
      </c>
      <c r="P34" s="159" t="s">
        <v>476</v>
      </c>
      <c r="Q34" s="145" t="s">
        <v>477</v>
      </c>
      <c r="R34" s="160" t="s">
        <v>478</v>
      </c>
      <c r="S34" s="158" t="s">
        <v>479</v>
      </c>
      <c r="T34" s="159" t="s">
        <v>480</v>
      </c>
      <c r="U34" s="145" t="s">
        <v>481</v>
      </c>
      <c r="V34" s="145" t="s">
        <v>482</v>
      </c>
      <c r="W34" s="145" t="s">
        <v>483</v>
      </c>
    </row>
    <row r="35" spans="2:27" s="8" customFormat="1" ht="20.25" customHeight="1">
      <c r="B35" s="381" t="s">
        <v>484</v>
      </c>
      <c r="C35" s="382"/>
      <c r="D35" s="382"/>
      <c r="E35" s="110">
        <f>'Hoja de Registro-1'!C8</f>
        <v>35</v>
      </c>
      <c r="F35" s="110">
        <f>'Hoja de Registro-1'!D8</f>
        <v>44</v>
      </c>
      <c r="G35" s="111">
        <f>'Hoja de Registro-1'!E8</f>
        <v>41</v>
      </c>
      <c r="H35" s="112">
        <f>+IFERROR(SUM(E35:G35),"")</f>
        <v>120</v>
      </c>
      <c r="I35" s="113">
        <f>'Hoja de Registro-1'!H8</f>
        <v>0</v>
      </c>
      <c r="J35" s="110">
        <f>'Hoja de Registro-1'!I8</f>
        <v>0</v>
      </c>
      <c r="K35" s="111">
        <f>'Hoja de Registro-1'!J8</f>
        <v>0</v>
      </c>
      <c r="L35" s="112">
        <f>+IFERROR(SUM(I35:K35),"")</f>
        <v>0</v>
      </c>
      <c r="M35" s="112">
        <f>IFERROR(SUM(E35:G35,I35:K35),"")</f>
        <v>120</v>
      </c>
      <c r="N35" s="113">
        <f>'Hoja de Registro-1'!M8</f>
        <v>0</v>
      </c>
      <c r="O35" s="110">
        <f>'Hoja de Registro-1'!N8</f>
        <v>0</v>
      </c>
      <c r="P35" s="111">
        <f>'Hoja de Registro-1'!O8</f>
        <v>0</v>
      </c>
      <c r="Q35" s="112">
        <f>+IFERROR(SUM(N35:P35),"")</f>
        <v>0</v>
      </c>
      <c r="R35" s="113">
        <f>'Hoja de Registro-1'!R8</f>
        <v>0</v>
      </c>
      <c r="S35" s="110">
        <f>'Hoja de Registro-1'!S8</f>
        <v>0</v>
      </c>
      <c r="T35" s="111">
        <f>'Hoja de Registro-1'!T8</f>
        <v>0</v>
      </c>
      <c r="U35" s="112">
        <f>+IFERROR(SUM(R35:T35),"")</f>
        <v>0</v>
      </c>
      <c r="V35" s="112">
        <f>IFERROR(SUM(N35:P35,R35:T35),"")</f>
        <v>0</v>
      </c>
      <c r="W35" s="131">
        <f>IF(SUM(E35,F35,G35,I35,J35,K35,N35,O35,P35,R35,S35,T35)=0,"",SUM(E35,F35,G35,I35,J35,K35,N35,O35,P35,R35,S35,T35))</f>
        <v>120</v>
      </c>
    </row>
    <row r="36" spans="2:27" s="8" customFormat="1" ht="20.25" customHeight="1">
      <c r="B36" s="381" t="s">
        <v>485</v>
      </c>
      <c r="C36" s="382"/>
      <c r="D36" s="382"/>
      <c r="E36" s="110">
        <f>'Hoja de Registro-1'!C9</f>
        <v>86</v>
      </c>
      <c r="F36" s="110">
        <f>'Hoja de Registro-1'!D9</f>
        <v>49</v>
      </c>
      <c r="G36" s="111">
        <f>'Hoja de Registro-1'!E9</f>
        <v>35</v>
      </c>
      <c r="H36" s="112">
        <f>+IFERROR(SUM(E36:G36),"")</f>
        <v>170</v>
      </c>
      <c r="I36" s="113">
        <f>'Hoja de Registro-1'!H9</f>
        <v>0</v>
      </c>
      <c r="J36" s="110">
        <f>'Hoja de Registro-1'!I9</f>
        <v>0</v>
      </c>
      <c r="K36" s="111">
        <f>'Hoja de Registro-1'!J9</f>
        <v>0</v>
      </c>
      <c r="L36" s="112">
        <f>+IFERROR(SUM(I36:K36),"")</f>
        <v>0</v>
      </c>
      <c r="M36" s="112">
        <f>IFERROR(SUM(E36:G36,I36:K36),"")</f>
        <v>170</v>
      </c>
      <c r="N36" s="113">
        <f>'Hoja de Registro-1'!M9</f>
        <v>0</v>
      </c>
      <c r="O36" s="110">
        <f>'Hoja de Registro-1'!N9</f>
        <v>0</v>
      </c>
      <c r="P36" s="111">
        <f>'Hoja de Registro-1'!O9</f>
        <v>0</v>
      </c>
      <c r="Q36" s="112">
        <f>+IFERROR(SUM(N36:P36),"")</f>
        <v>0</v>
      </c>
      <c r="R36" s="113">
        <f>'Hoja de Registro-1'!R9</f>
        <v>0</v>
      </c>
      <c r="S36" s="110">
        <f>'Hoja de Registro-1'!S9</f>
        <v>0</v>
      </c>
      <c r="T36" s="111">
        <f>'Hoja de Registro-1'!T9</f>
        <v>0</v>
      </c>
      <c r="U36" s="112">
        <f>+IFERROR(SUM(R36:T36),"")</f>
        <v>0</v>
      </c>
      <c r="V36" s="112">
        <f>IFERROR(SUM(N36:P36,R36:T36),"")</f>
        <v>0</v>
      </c>
      <c r="W36" s="131">
        <f>IF(SUM(E36,F36,G36,I36,J36,K36,N36,O36,P36,R36,S36,T36)=0,"",SUM(E36,F36,G36,I36,J36,K36,N36,O36,P36,R36,S36,T36))</f>
        <v>170</v>
      </c>
    </row>
    <row r="37" spans="2:27" s="9" customFormat="1" ht="21" customHeight="1">
      <c r="B37" s="235" t="s">
        <v>486</v>
      </c>
      <c r="C37" s="236"/>
      <c r="D37" s="236"/>
      <c r="E37" s="114">
        <f>IF($E$23="DESCENDENTE","",IF($E$23&lt;&gt;"ASCENDENTE","",IFERROR(E35/E36,"")))</f>
        <v>0.40697674418604651</v>
      </c>
      <c r="F37" s="114">
        <f t="shared" ref="F37:W37" si="0">IF($E$23="DESCENDENTE","",IF($E$23&lt;&gt;"ASCENDENTE","",IFERROR(F35/F36,"")))</f>
        <v>0.89795918367346939</v>
      </c>
      <c r="G37" s="115">
        <f t="shared" si="0"/>
        <v>1.1714285714285715</v>
      </c>
      <c r="H37" s="130">
        <f t="shared" si="0"/>
        <v>0.70588235294117652</v>
      </c>
      <c r="I37" s="117" t="str">
        <f t="shared" si="0"/>
        <v/>
      </c>
      <c r="J37" s="114" t="str">
        <f t="shared" si="0"/>
        <v/>
      </c>
      <c r="K37" s="115" t="str">
        <f t="shared" si="0"/>
        <v/>
      </c>
      <c r="L37" s="130" t="str">
        <f t="shared" si="0"/>
        <v/>
      </c>
      <c r="M37" s="130">
        <f t="shared" si="0"/>
        <v>0.70588235294117652</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0.70588235294117652</v>
      </c>
    </row>
    <row r="38" spans="2:27" s="9" customFormat="1" ht="21" customHeight="1">
      <c r="B38" s="235" t="s">
        <v>487</v>
      </c>
      <c r="C38" s="236"/>
      <c r="D38" s="237"/>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7" s="9" customFormat="1" ht="21" customHeight="1">
      <c r="B39" s="235" t="s">
        <v>488</v>
      </c>
      <c r="C39" s="236"/>
      <c r="D39" s="237"/>
      <c r="E39" s="114"/>
      <c r="F39" s="114"/>
      <c r="G39" s="115"/>
      <c r="H39" s="130"/>
      <c r="I39" s="117"/>
      <c r="J39" s="114"/>
      <c r="K39" s="115"/>
      <c r="L39" s="130"/>
      <c r="M39" s="130"/>
      <c r="N39" s="117"/>
      <c r="O39" s="114"/>
      <c r="P39" s="115"/>
      <c r="Q39" s="130"/>
      <c r="R39" s="117"/>
      <c r="S39" s="114"/>
      <c r="T39" s="115"/>
      <c r="U39" s="130"/>
      <c r="V39" s="130"/>
      <c r="W39" s="130"/>
    </row>
    <row r="40" spans="2:27" s="9" customFormat="1" ht="20.25" customHeight="1">
      <c r="B40" s="235" t="s">
        <v>489</v>
      </c>
      <c r="C40" s="236"/>
      <c r="D40" s="236"/>
      <c r="E40" s="114">
        <f>IF($J$30="","",$J$30)</f>
        <v>0.85</v>
      </c>
      <c r="F40" s="114">
        <f t="shared" ref="F40:G40" si="2">IF($J$30="","",$J$30)</f>
        <v>0.85</v>
      </c>
      <c r="G40" s="114">
        <f t="shared" si="2"/>
        <v>0.85</v>
      </c>
      <c r="H40" s="130">
        <f>IF($J$30="","",$J$30)</f>
        <v>0.85</v>
      </c>
      <c r="I40" s="114">
        <f>IF($J$30="","",$J$30)</f>
        <v>0.85</v>
      </c>
      <c r="J40" s="114">
        <f t="shared" ref="J40:K40" si="3">IF($J$30="","",$J$30)</f>
        <v>0.85</v>
      </c>
      <c r="K40" s="114">
        <f t="shared" si="3"/>
        <v>0.85</v>
      </c>
      <c r="L40" s="130">
        <f>IF($J$30="","",$J$30)</f>
        <v>0.85</v>
      </c>
      <c r="M40" s="130">
        <f>IF($J$30="","",$J$30)</f>
        <v>0.85</v>
      </c>
      <c r="N40" s="117">
        <f t="shared" ref="N40:O40" si="4">IF($J$30="","",$J$30)</f>
        <v>0.85</v>
      </c>
      <c r="O40" s="114">
        <f t="shared" si="4"/>
        <v>0.85</v>
      </c>
      <c r="P40" s="115">
        <f>IF($J$30="","",$J$30)</f>
        <v>0.85</v>
      </c>
      <c r="Q40" s="130">
        <f>IF($J$30="","",$J$30)</f>
        <v>0.85</v>
      </c>
      <c r="R40" s="114">
        <f t="shared" ref="R40:S40" si="5">IF($J$30="","",$J$30)</f>
        <v>0.85</v>
      </c>
      <c r="S40" s="114">
        <f t="shared" si="5"/>
        <v>0.85</v>
      </c>
      <c r="T40" s="115">
        <f>IF($J$30="","",$J$30)</f>
        <v>0.85</v>
      </c>
      <c r="U40" s="130">
        <f>IF($J$30="","",$J$30)</f>
        <v>0.85</v>
      </c>
      <c r="V40" s="130">
        <f>IF($J$30="","",$J$30)</f>
        <v>0.85</v>
      </c>
      <c r="W40" s="130">
        <f>IF($J$30="","",$J$30)</f>
        <v>0.85</v>
      </c>
      <c r="AA40" s="206"/>
    </row>
    <row r="41" spans="2:27" s="9" customFormat="1" ht="27.75" customHeight="1" thickBot="1">
      <c r="B41" s="338" t="s">
        <v>490</v>
      </c>
      <c r="C41" s="339"/>
      <c r="D41" s="339"/>
      <c r="E41" s="114">
        <f>(IFERROR((E35/E36)/E40,""))</f>
        <v>0.47879616963064298</v>
      </c>
      <c r="F41" s="114">
        <f t="shared" ref="F41:G41" si="6">(IFERROR((F35/F36)/F40,""))</f>
        <v>1.056422569027611</v>
      </c>
      <c r="G41" s="114">
        <f t="shared" si="6"/>
        <v>1.3781512605042019</v>
      </c>
      <c r="H41" s="116">
        <f>(IFERROR((H35/H36)/H40,""))</f>
        <v>0.83044982698961944</v>
      </c>
      <c r="I41" s="117" t="str">
        <f>(IFERROR((I35/I36)/I40,""))</f>
        <v/>
      </c>
      <c r="J41" s="114" t="str">
        <f>(IFERROR((J35/J36)/J40,""))</f>
        <v/>
      </c>
      <c r="K41" s="115" t="str">
        <f>(IFERROR((K35/K36)/K40,""))</f>
        <v/>
      </c>
      <c r="L41" s="116" t="str">
        <f t="shared" ref="L41:W41" si="7">(IFERROR((L35/L36)/L40,""))</f>
        <v/>
      </c>
      <c r="M41" s="116">
        <f t="shared" si="7"/>
        <v>0.83044982698961944</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f t="shared" si="7"/>
        <v>0.83044982698961944</v>
      </c>
    </row>
    <row r="42" spans="2:27" s="9" customFormat="1" ht="32.25" hidden="1" customHeight="1" thickBot="1">
      <c r="B42" s="335" t="s">
        <v>491</v>
      </c>
      <c r="C42" s="336"/>
      <c r="D42" s="336"/>
      <c r="E42" s="155" t="str">
        <f>(IFERROR((#REF!/E35)/E40,""))</f>
        <v/>
      </c>
      <c r="F42" s="155">
        <f t="shared" ref="F42:W42" si="8">(IFERROR((F35/F36)/F40,""))</f>
        <v>1.056422569027611</v>
      </c>
      <c r="G42" s="156">
        <f t="shared" si="8"/>
        <v>1.3781512605042019</v>
      </c>
      <c r="H42" s="154">
        <f t="shared" si="8"/>
        <v>0.83044982698961944</v>
      </c>
      <c r="I42" s="157" t="str">
        <f t="shared" si="8"/>
        <v/>
      </c>
      <c r="J42" s="155" t="str">
        <f t="shared" si="8"/>
        <v/>
      </c>
      <c r="K42" s="156" t="str">
        <f t="shared" si="8"/>
        <v/>
      </c>
      <c r="L42" s="154" t="str">
        <f t="shared" si="8"/>
        <v/>
      </c>
      <c r="M42" s="154">
        <f t="shared" si="8"/>
        <v>0.83044982698961944</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0.83044982698961944</v>
      </c>
    </row>
    <row r="43" spans="2:27" s="9" customFormat="1" ht="14.25" thickBot="1">
      <c r="B43" s="390"/>
      <c r="C43" s="391"/>
      <c r="D43" s="391"/>
      <c r="E43" s="391"/>
      <c r="F43" s="391"/>
      <c r="G43" s="391"/>
      <c r="H43" s="392"/>
      <c r="I43" s="391"/>
      <c r="J43" s="391"/>
      <c r="K43" s="391"/>
      <c r="L43" s="392"/>
      <c r="M43" s="392"/>
      <c r="N43" s="391"/>
      <c r="O43" s="391"/>
      <c r="P43" s="391"/>
      <c r="Q43" s="392"/>
      <c r="R43" s="391"/>
      <c r="S43" s="391"/>
      <c r="T43" s="391"/>
      <c r="U43" s="392"/>
      <c r="V43" s="392"/>
      <c r="W43" s="393"/>
    </row>
    <row r="44" spans="2:27" ht="15" customHeight="1">
      <c r="B44" s="118"/>
      <c r="C44" s="119"/>
      <c r="D44" s="119"/>
      <c r="E44" s="119"/>
      <c r="F44" s="119"/>
      <c r="G44" s="119"/>
      <c r="H44" s="119"/>
      <c r="I44" s="119"/>
      <c r="J44" s="119"/>
      <c r="K44" s="119"/>
      <c r="L44" s="120"/>
      <c r="M44" s="119"/>
      <c r="N44" s="387" t="s">
        <v>492</v>
      </c>
      <c r="O44" s="388"/>
      <c r="P44" s="388"/>
      <c r="Q44" s="388"/>
      <c r="R44" s="388"/>
      <c r="S44" s="388"/>
      <c r="T44" s="388"/>
      <c r="U44" s="388"/>
      <c r="V44" s="388"/>
      <c r="W44" s="389"/>
    </row>
    <row r="45" spans="2:27" ht="15" customHeight="1">
      <c r="B45" s="121"/>
      <c r="C45" s="106"/>
      <c r="D45" s="106"/>
      <c r="E45" s="106"/>
      <c r="F45" s="106"/>
      <c r="G45" s="106"/>
      <c r="H45" s="106"/>
      <c r="I45" s="106"/>
      <c r="J45" s="106"/>
      <c r="K45" s="106"/>
      <c r="L45" s="122"/>
      <c r="M45" s="106"/>
      <c r="N45" s="264"/>
      <c r="O45" s="265"/>
      <c r="P45" s="265"/>
      <c r="Q45" s="265"/>
      <c r="R45" s="265"/>
      <c r="S45" s="265"/>
      <c r="T45" s="265"/>
      <c r="U45" s="265"/>
      <c r="V45" s="265"/>
      <c r="W45" s="266"/>
    </row>
    <row r="46" spans="2:27" ht="23.25" customHeight="1">
      <c r="B46" s="121"/>
      <c r="C46" s="106"/>
      <c r="D46" s="106"/>
      <c r="E46" s="106"/>
      <c r="F46" s="106"/>
      <c r="G46" s="106"/>
      <c r="H46" s="106"/>
      <c r="I46" s="106"/>
      <c r="J46" s="106"/>
      <c r="K46" s="106"/>
      <c r="L46" s="122"/>
      <c r="M46" s="106"/>
      <c r="N46" s="239" t="s">
        <v>493</v>
      </c>
      <c r="O46" s="240"/>
      <c r="P46" s="240"/>
      <c r="Q46" s="240"/>
      <c r="R46" s="240"/>
      <c r="S46" s="240"/>
      <c r="T46" s="240"/>
      <c r="U46" s="240"/>
      <c r="V46" s="240"/>
      <c r="W46" s="241"/>
    </row>
    <row r="47" spans="2:27" ht="23.25" customHeight="1">
      <c r="B47" s="121"/>
      <c r="C47" s="106"/>
      <c r="D47" s="106"/>
      <c r="E47" s="106"/>
      <c r="F47" s="106"/>
      <c r="G47" s="106"/>
      <c r="H47" s="106"/>
      <c r="I47" s="106"/>
      <c r="J47" s="106"/>
      <c r="K47" s="106"/>
      <c r="L47" s="122"/>
      <c r="M47" s="106"/>
      <c r="N47" s="242"/>
      <c r="O47" s="243"/>
      <c r="P47" s="243"/>
      <c r="Q47" s="243"/>
      <c r="R47" s="243"/>
      <c r="S47" s="243"/>
      <c r="T47" s="243"/>
      <c r="U47" s="243"/>
      <c r="V47" s="243"/>
      <c r="W47" s="244"/>
    </row>
    <row r="48" spans="2:27" ht="23.25" customHeight="1">
      <c r="B48" s="121"/>
      <c r="C48" s="106"/>
      <c r="D48" s="106"/>
      <c r="E48" s="106"/>
      <c r="F48" s="106"/>
      <c r="G48" s="106"/>
      <c r="H48" s="106"/>
      <c r="I48" s="106"/>
      <c r="J48" s="106"/>
      <c r="K48" s="106"/>
      <c r="L48" s="122"/>
      <c r="M48" s="106"/>
      <c r="N48" s="245"/>
      <c r="O48" s="246"/>
      <c r="P48" s="246"/>
      <c r="Q48" s="246"/>
      <c r="R48" s="246"/>
      <c r="S48" s="246"/>
      <c r="T48" s="246"/>
      <c r="U48" s="246"/>
      <c r="V48" s="246"/>
      <c r="W48" s="247"/>
    </row>
    <row r="49" spans="2:23" ht="23.25" customHeight="1">
      <c r="B49" s="121"/>
      <c r="C49" s="106"/>
      <c r="D49" s="106"/>
      <c r="E49" s="106"/>
      <c r="F49" s="106"/>
      <c r="G49" s="106"/>
      <c r="H49" s="106"/>
      <c r="I49" s="106"/>
      <c r="J49" s="106"/>
      <c r="K49" s="106"/>
      <c r="L49" s="122"/>
      <c r="M49" s="106"/>
      <c r="N49" s="239" t="s">
        <v>494</v>
      </c>
      <c r="O49" s="240"/>
      <c r="P49" s="240"/>
      <c r="Q49" s="240"/>
      <c r="R49" s="240"/>
      <c r="S49" s="240"/>
      <c r="T49" s="240"/>
      <c r="U49" s="240"/>
      <c r="V49" s="240"/>
      <c r="W49" s="241"/>
    </row>
    <row r="50" spans="2:23" ht="23.25" customHeight="1">
      <c r="B50" s="121"/>
      <c r="C50" s="106"/>
      <c r="D50" s="106"/>
      <c r="E50" s="106"/>
      <c r="F50" s="106"/>
      <c r="G50" s="106"/>
      <c r="H50" s="106"/>
      <c r="I50" s="106"/>
      <c r="J50" s="106"/>
      <c r="K50" s="106"/>
      <c r="L50" s="122"/>
      <c r="M50" s="106"/>
      <c r="N50" s="245"/>
      <c r="O50" s="246"/>
      <c r="P50" s="246"/>
      <c r="Q50" s="246"/>
      <c r="R50" s="246"/>
      <c r="S50" s="246"/>
      <c r="T50" s="246"/>
      <c r="U50" s="246"/>
      <c r="V50" s="246"/>
      <c r="W50" s="247"/>
    </row>
    <row r="51" spans="2:23" ht="23.25" customHeight="1">
      <c r="B51" s="121"/>
      <c r="C51" s="106"/>
      <c r="D51" s="106"/>
      <c r="E51" s="106"/>
      <c r="F51" s="106"/>
      <c r="G51" s="106"/>
      <c r="H51" s="106"/>
      <c r="I51" s="106"/>
      <c r="J51" s="106"/>
      <c r="K51" s="106"/>
      <c r="L51" s="122"/>
      <c r="M51" s="106"/>
      <c r="N51" s="239" t="s">
        <v>495</v>
      </c>
      <c r="O51" s="240"/>
      <c r="P51" s="240"/>
      <c r="Q51" s="240"/>
      <c r="R51" s="240"/>
      <c r="S51" s="240"/>
      <c r="T51" s="240"/>
      <c r="U51" s="240"/>
      <c r="V51" s="240"/>
      <c r="W51" s="241"/>
    </row>
    <row r="52" spans="2:23" ht="23.25" customHeight="1">
      <c r="B52" s="121"/>
      <c r="C52" s="106"/>
      <c r="D52" s="106"/>
      <c r="E52" s="106"/>
      <c r="F52" s="106"/>
      <c r="G52" s="106"/>
      <c r="H52" s="106"/>
      <c r="I52" s="106"/>
      <c r="J52" s="106"/>
      <c r="K52" s="106"/>
      <c r="L52" s="122"/>
      <c r="M52" s="106"/>
      <c r="N52" s="245"/>
      <c r="O52" s="246"/>
      <c r="P52" s="246"/>
      <c r="Q52" s="246"/>
      <c r="R52" s="246"/>
      <c r="S52" s="246"/>
      <c r="T52" s="246"/>
      <c r="U52" s="246"/>
      <c r="V52" s="246"/>
      <c r="W52" s="247"/>
    </row>
    <row r="53" spans="2:23" ht="23.25" customHeight="1">
      <c r="B53" s="121"/>
      <c r="C53" s="106"/>
      <c r="D53" s="106"/>
      <c r="E53" s="106"/>
      <c r="F53" s="106"/>
      <c r="G53" s="106"/>
      <c r="H53" s="106"/>
      <c r="I53" s="106"/>
      <c r="J53" s="106"/>
      <c r="K53" s="106"/>
      <c r="L53" s="122"/>
      <c r="M53" s="106"/>
      <c r="N53" s="248" t="s">
        <v>496</v>
      </c>
      <c r="O53" s="248"/>
      <c r="P53" s="248"/>
      <c r="Q53" s="248"/>
      <c r="R53" s="248"/>
      <c r="S53" s="248"/>
      <c r="T53" s="248"/>
      <c r="U53" s="248"/>
      <c r="V53" s="248"/>
      <c r="W53" s="248"/>
    </row>
    <row r="54" spans="2:23" ht="23.25" customHeight="1">
      <c r="B54" s="121"/>
      <c r="C54" s="106"/>
      <c r="D54" s="106"/>
      <c r="E54" s="106"/>
      <c r="F54" s="106"/>
      <c r="G54" s="106"/>
      <c r="H54" s="106"/>
      <c r="I54" s="106"/>
      <c r="J54" s="106"/>
      <c r="K54" s="106"/>
      <c r="L54" s="122"/>
      <c r="M54" s="106"/>
      <c r="N54" s="248"/>
      <c r="O54" s="248"/>
      <c r="P54" s="248"/>
      <c r="Q54" s="248"/>
      <c r="R54" s="248"/>
      <c r="S54" s="248"/>
      <c r="T54" s="248"/>
      <c r="U54" s="248"/>
      <c r="V54" s="248"/>
      <c r="W54" s="248"/>
    </row>
    <row r="55" spans="2:23" ht="23.25" customHeight="1">
      <c r="B55" s="121"/>
      <c r="C55" s="106"/>
      <c r="D55" s="106"/>
      <c r="E55" s="106"/>
      <c r="F55" s="106"/>
      <c r="G55" s="106"/>
      <c r="H55" s="106"/>
      <c r="I55" s="106"/>
      <c r="J55" s="106"/>
      <c r="K55" s="106"/>
      <c r="L55" s="122"/>
      <c r="M55" s="106"/>
      <c r="N55" s="248"/>
      <c r="O55" s="248"/>
      <c r="P55" s="248"/>
      <c r="Q55" s="248"/>
      <c r="R55" s="248"/>
      <c r="S55" s="248"/>
      <c r="T55" s="248"/>
      <c r="U55" s="248"/>
      <c r="V55" s="248"/>
      <c r="W55" s="248"/>
    </row>
    <row r="56" spans="2:23" ht="15" customHeight="1">
      <c r="B56" s="121"/>
      <c r="C56" s="106"/>
      <c r="D56" s="106"/>
      <c r="E56" s="106"/>
      <c r="F56" s="106"/>
      <c r="G56" s="106"/>
      <c r="H56" s="106"/>
      <c r="I56" s="106"/>
      <c r="J56" s="106"/>
      <c r="K56" s="106"/>
      <c r="L56" s="122"/>
      <c r="M56" s="106"/>
      <c r="N56" s="261" t="s">
        <v>497</v>
      </c>
      <c r="O56" s="262"/>
      <c r="P56" s="262"/>
      <c r="Q56" s="262"/>
      <c r="R56" s="262"/>
      <c r="S56" s="262"/>
      <c r="T56" s="262"/>
      <c r="U56" s="262"/>
      <c r="V56" s="262"/>
      <c r="W56" s="263"/>
    </row>
    <row r="57" spans="2:23" ht="15" customHeight="1">
      <c r="B57" s="121"/>
      <c r="C57" s="106"/>
      <c r="D57" s="106"/>
      <c r="E57" s="106"/>
      <c r="F57" s="106"/>
      <c r="G57" s="106"/>
      <c r="H57" s="106"/>
      <c r="I57" s="106"/>
      <c r="J57" s="106"/>
      <c r="K57" s="106"/>
      <c r="L57" s="122"/>
      <c r="M57" s="106"/>
      <c r="N57" s="264"/>
      <c r="O57" s="265"/>
      <c r="P57" s="265"/>
      <c r="Q57" s="265"/>
      <c r="R57" s="265"/>
      <c r="S57" s="265"/>
      <c r="T57" s="265"/>
      <c r="U57" s="265"/>
      <c r="V57" s="265"/>
      <c r="W57" s="266"/>
    </row>
    <row r="58" spans="2:23" ht="29.25" customHeight="1">
      <c r="B58" s="121"/>
      <c r="C58" s="106"/>
      <c r="D58" s="106"/>
      <c r="E58" s="106"/>
      <c r="F58" s="106"/>
      <c r="G58" s="106"/>
      <c r="H58" s="106"/>
      <c r="I58" s="106"/>
      <c r="J58" s="106"/>
      <c r="K58" s="106"/>
      <c r="L58" s="122"/>
      <c r="M58" s="106"/>
      <c r="N58" s="249" t="s">
        <v>498</v>
      </c>
      <c r="O58" s="250"/>
      <c r="P58" s="250"/>
      <c r="Q58" s="251"/>
      <c r="R58" s="258" t="s">
        <v>499</v>
      </c>
      <c r="S58" s="258"/>
      <c r="T58" s="274" t="s">
        <v>500</v>
      </c>
      <c r="U58" s="258"/>
      <c r="V58" s="268"/>
      <c r="W58" s="269"/>
    </row>
    <row r="59" spans="2:23" ht="15" customHeight="1">
      <c r="B59" s="121"/>
      <c r="C59" s="106"/>
      <c r="D59" s="106"/>
      <c r="E59" s="106"/>
      <c r="F59" s="106"/>
      <c r="G59" s="106"/>
      <c r="H59" s="106"/>
      <c r="I59" s="106"/>
      <c r="J59" s="106"/>
      <c r="K59" s="106"/>
      <c r="L59" s="122"/>
      <c r="M59" s="106"/>
      <c r="N59" s="252"/>
      <c r="O59" s="253"/>
      <c r="P59" s="253"/>
      <c r="Q59" s="254"/>
      <c r="R59" s="259"/>
      <c r="S59" s="259"/>
      <c r="T59" s="275"/>
      <c r="U59" s="259"/>
      <c r="V59" s="270"/>
      <c r="W59" s="271"/>
    </row>
    <row r="60" spans="2:23" ht="15" customHeight="1">
      <c r="B60" s="121"/>
      <c r="C60" s="106"/>
      <c r="D60" s="106"/>
      <c r="E60" s="106"/>
      <c r="F60" s="106"/>
      <c r="G60" s="106"/>
      <c r="H60" s="106"/>
      <c r="I60" s="106"/>
      <c r="J60" s="106"/>
      <c r="K60" s="106"/>
      <c r="L60" s="122"/>
      <c r="M60" s="106"/>
      <c r="N60" s="249" t="s">
        <v>501</v>
      </c>
      <c r="O60" s="250"/>
      <c r="P60" s="250"/>
      <c r="Q60" s="251"/>
      <c r="R60" s="260" t="s">
        <v>499</v>
      </c>
      <c r="S60" s="260"/>
      <c r="T60" s="274" t="s">
        <v>500</v>
      </c>
      <c r="U60" s="258"/>
      <c r="V60" s="270"/>
      <c r="W60" s="271"/>
    </row>
    <row r="61" spans="2:23" ht="15" customHeight="1">
      <c r="B61" s="121"/>
      <c r="C61" s="106"/>
      <c r="D61" s="106"/>
      <c r="E61" s="106"/>
      <c r="F61" s="106"/>
      <c r="G61" s="106"/>
      <c r="H61" s="106"/>
      <c r="I61" s="106"/>
      <c r="J61" s="106"/>
      <c r="K61" s="106"/>
      <c r="L61" s="122"/>
      <c r="M61" s="106"/>
      <c r="N61" s="255"/>
      <c r="O61" s="256"/>
      <c r="P61" s="256"/>
      <c r="Q61" s="257"/>
      <c r="R61" s="260"/>
      <c r="S61" s="260"/>
      <c r="T61" s="276"/>
      <c r="U61" s="267"/>
      <c r="V61" s="270"/>
      <c r="W61" s="271"/>
    </row>
    <row r="62" spans="2:23" ht="15" customHeight="1" thickBot="1">
      <c r="B62" s="123"/>
      <c r="C62" s="124"/>
      <c r="D62" s="124"/>
      <c r="E62" s="124"/>
      <c r="F62" s="124"/>
      <c r="G62" s="124"/>
      <c r="H62" s="124"/>
      <c r="I62" s="124"/>
      <c r="J62" s="124"/>
      <c r="K62" s="124"/>
      <c r="L62" s="125"/>
      <c r="M62" s="124"/>
      <c r="N62" s="252"/>
      <c r="O62" s="253"/>
      <c r="P62" s="253"/>
      <c r="Q62" s="254"/>
      <c r="R62" s="260"/>
      <c r="S62" s="260"/>
      <c r="T62" s="275"/>
      <c r="U62" s="259"/>
      <c r="V62" s="272"/>
      <c r="W62" s="273"/>
    </row>
    <row r="63" spans="2:23">
      <c r="B63" s="10"/>
      <c r="C63" s="10"/>
      <c r="D63" s="10"/>
      <c r="E63" s="10"/>
      <c r="F63" s="10"/>
      <c r="G63" s="10"/>
      <c r="H63" s="10"/>
      <c r="I63" s="10"/>
      <c r="J63" s="10"/>
      <c r="K63" s="10"/>
      <c r="L63" s="10"/>
      <c r="M63" s="10"/>
      <c r="N63" s="10"/>
      <c r="O63" s="10"/>
      <c r="P63" s="10"/>
    </row>
    <row r="64" spans="2:23">
      <c r="B64" s="238" t="s">
        <v>502</v>
      </c>
      <c r="C64" s="238"/>
      <c r="D64" s="238"/>
      <c r="E64" s="238"/>
      <c r="F64" s="238"/>
      <c r="G64" s="238"/>
      <c r="H64" s="238"/>
      <c r="I64" s="238"/>
      <c r="J64" s="238"/>
      <c r="K64" s="238"/>
      <c r="L64" s="238"/>
      <c r="O64" s="10"/>
      <c r="P64" s="10"/>
    </row>
    <row r="65" spans="2:23">
      <c r="B65" s="10" t="s">
        <v>502</v>
      </c>
      <c r="O65" s="10"/>
      <c r="P65" s="10"/>
    </row>
    <row r="66" spans="2:23">
      <c r="B66" s="12" t="s">
        <v>503</v>
      </c>
      <c r="F66" s="12" t="s">
        <v>504</v>
      </c>
      <c r="G66" s="12" t="s">
        <v>505</v>
      </c>
      <c r="H66" s="12" t="s">
        <v>506</v>
      </c>
      <c r="I66" s="12" t="s">
        <v>507</v>
      </c>
      <c r="J66" s="12" t="s">
        <v>508</v>
      </c>
      <c r="O66" s="10"/>
      <c r="P66" s="10"/>
      <c r="Q66" s="10"/>
      <c r="R66" s="10"/>
      <c r="S66" s="10"/>
      <c r="T66" s="10"/>
      <c r="U66" s="10"/>
      <c r="V66" s="10"/>
      <c r="W66" s="10"/>
    </row>
    <row r="67" spans="2:23">
      <c r="B67" s="12" t="s">
        <v>502</v>
      </c>
      <c r="F67" s="13">
        <f>+H37</f>
        <v>0.70588235294117652</v>
      </c>
      <c r="G67" s="13" t="str">
        <f>+L37</f>
        <v/>
      </c>
      <c r="H67" s="13" t="str">
        <f>+Q37</f>
        <v/>
      </c>
      <c r="I67" s="13" t="str">
        <f>+U37</f>
        <v/>
      </c>
      <c r="J67" s="13">
        <f>+W37</f>
        <v>0.70588235294117652</v>
      </c>
      <c r="N67" s="14"/>
      <c r="O67" s="15"/>
      <c r="P67" s="15"/>
      <c r="Q67" s="15"/>
      <c r="R67" s="15"/>
      <c r="S67" s="10"/>
      <c r="T67" s="10"/>
      <c r="U67" s="10"/>
      <c r="V67" s="10"/>
      <c r="W67" s="10"/>
    </row>
    <row r="68" spans="2:23" hidden="1">
      <c r="F68" s="14">
        <f>+H40</f>
        <v>0.85</v>
      </c>
      <c r="G68" s="14">
        <f>+L40</f>
        <v>0.85</v>
      </c>
      <c r="H68" s="14">
        <f>+Q40</f>
        <v>0.85</v>
      </c>
      <c r="I68" s="14">
        <f>+U40</f>
        <v>0.85</v>
      </c>
      <c r="J68" s="14">
        <f>+W40</f>
        <v>0.85</v>
      </c>
      <c r="K68" s="14"/>
      <c r="L68" s="14"/>
      <c r="M68" s="14"/>
      <c r="O68" s="10"/>
      <c r="P68" s="10"/>
      <c r="Q68" s="10"/>
      <c r="R68" s="10"/>
      <c r="S68" s="10"/>
      <c r="T68" s="10"/>
      <c r="U68" s="10"/>
      <c r="V68" s="10"/>
      <c r="W68" s="10"/>
    </row>
    <row r="69" spans="2:23" hidden="1">
      <c r="F69" s="13">
        <f>+H41</f>
        <v>0.83044982698961944</v>
      </c>
      <c r="G69" s="13" t="str">
        <f>+L41</f>
        <v/>
      </c>
      <c r="H69" s="13" t="str">
        <f>+Q41</f>
        <v/>
      </c>
      <c r="I69" s="13" t="str">
        <f>+U41</f>
        <v/>
      </c>
      <c r="J69" s="13">
        <f>+W41</f>
        <v>0.83044982698961944</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U58:U59"/>
    <mergeCell ref="B12:W12"/>
    <mergeCell ref="B14:E14"/>
    <mergeCell ref="F14:W14"/>
    <mergeCell ref="B21:D21"/>
    <mergeCell ref="B22:D22"/>
    <mergeCell ref="E21:W21"/>
    <mergeCell ref="E22:W22"/>
    <mergeCell ref="U29:W29"/>
    <mergeCell ref="B36:D36"/>
    <mergeCell ref="B32:W32"/>
    <mergeCell ref="N44:W45"/>
    <mergeCell ref="B43:W43"/>
    <mergeCell ref="B37:D37"/>
    <mergeCell ref="B38:D38"/>
    <mergeCell ref="B35:D35"/>
    <mergeCell ref="T2:W2"/>
    <mergeCell ref="T5:W5"/>
    <mergeCell ref="B2:E5"/>
    <mergeCell ref="B11:W11"/>
    <mergeCell ref="T4:W4"/>
    <mergeCell ref="Q7:W7"/>
    <mergeCell ref="V8:W8"/>
    <mergeCell ref="V9:W9"/>
    <mergeCell ref="F2:S3"/>
    <mergeCell ref="F4:S5"/>
    <mergeCell ref="T3:W3"/>
    <mergeCell ref="B30:D30"/>
    <mergeCell ref="E30:F30"/>
    <mergeCell ref="J30:K30"/>
    <mergeCell ref="G30:I30"/>
    <mergeCell ref="B34:D34"/>
    <mergeCell ref="P30:W30"/>
    <mergeCell ref="B31:W31"/>
    <mergeCell ref="B33:W33"/>
    <mergeCell ref="B42:D42"/>
    <mergeCell ref="G25:K25"/>
    <mergeCell ref="B40:D40"/>
    <mergeCell ref="B41:D41"/>
    <mergeCell ref="S29:T29"/>
    <mergeCell ref="B28:W28"/>
    <mergeCell ref="Q25:W25"/>
    <mergeCell ref="B26:W26"/>
    <mergeCell ref="B27:D27"/>
    <mergeCell ref="E27:W27"/>
    <mergeCell ref="B29:F29"/>
    <mergeCell ref="G29:H29"/>
    <mergeCell ref="I29:K29"/>
    <mergeCell ref="E25:F25"/>
    <mergeCell ref="G24:K24"/>
    <mergeCell ref="M24:P24"/>
    <mergeCell ref="F17:W17"/>
    <mergeCell ref="B19:W19"/>
    <mergeCell ref="Q24:W24"/>
    <mergeCell ref="B23:D23"/>
    <mergeCell ref="T60:T62"/>
    <mergeCell ref="E23:W23"/>
    <mergeCell ref="B13:E13"/>
    <mergeCell ref="F13:W13"/>
    <mergeCell ref="B18:W18"/>
    <mergeCell ref="B20:W20"/>
    <mergeCell ref="B17:E17"/>
    <mergeCell ref="L30:O30"/>
    <mergeCell ref="L29:R29"/>
    <mergeCell ref="M25:P25"/>
    <mergeCell ref="B15:E15"/>
    <mergeCell ref="F15:W15"/>
    <mergeCell ref="B16:E16"/>
    <mergeCell ref="F16:W16"/>
    <mergeCell ref="B24:D25"/>
    <mergeCell ref="E24:F24"/>
    <mergeCell ref="B39:D39"/>
    <mergeCell ref="B64:L64"/>
    <mergeCell ref="N46:W48"/>
    <mergeCell ref="N49:W50"/>
    <mergeCell ref="N51:W52"/>
    <mergeCell ref="N53:W55"/>
    <mergeCell ref="N58:Q59"/>
    <mergeCell ref="N60:Q62"/>
    <mergeCell ref="R58:R59"/>
    <mergeCell ref="R60:R62"/>
    <mergeCell ref="N56:W57"/>
    <mergeCell ref="S58:S59"/>
    <mergeCell ref="S60:S62"/>
    <mergeCell ref="U60:U62"/>
    <mergeCell ref="V58:W62"/>
    <mergeCell ref="T58:T59"/>
  </mergeCells>
  <conditionalFormatting sqref="E42:W42">
    <cfRule type="cellIs" dxfId="35" priority="156" stopIfTrue="1" operator="between">
      <formula>0.76</formula>
      <formula>10</formula>
    </cfRule>
    <cfRule type="cellIs" dxfId="34" priority="157" stopIfTrue="1" operator="between">
      <formula>0.5</formula>
      <formula>0.759</formula>
    </cfRule>
    <cfRule type="cellIs" dxfId="33" priority="158" stopIfTrue="1" operator="between">
      <formula>0</formula>
      <formula>0.499</formula>
    </cfRule>
  </conditionalFormatting>
  <conditionalFormatting sqref="E38:W39">
    <cfRule type="cellIs" dxfId="32" priority="11" stopIfTrue="1" operator="greaterThanOrEqual">
      <formula>0.1</formula>
    </cfRule>
    <cfRule type="cellIs" dxfId="31" priority="12" stopIfTrue="1" operator="between">
      <formula>0.0301</formula>
      <formula>0.9999</formula>
    </cfRule>
    <cfRule type="cellIs" dxfId="30"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29" priority="7" stopIfTrue="1" operator="between">
      <formula>0.76</formula>
      <formula>10</formula>
    </cfRule>
    <cfRule type="cellIs" dxfId="28" priority="8" stopIfTrue="1" operator="between">
      <formula>0.5</formula>
      <formula>0.759</formula>
    </cfRule>
    <cfRule type="cellIs" dxfId="27" priority="9" stopIfTrue="1" operator="between">
      <formula>0</formula>
      <formula>0.499</formula>
    </cfRule>
  </conditionalFormatting>
  <conditionalFormatting sqref="F41:W41">
    <cfRule type="cellIs" dxfId="26" priority="4" stopIfTrue="1" operator="between">
      <formula>0.76</formula>
      <formula>10</formula>
    </cfRule>
    <cfRule type="cellIs" dxfId="25" priority="5" stopIfTrue="1" operator="between">
      <formula>0.5</formula>
      <formula>0.759</formula>
    </cfRule>
    <cfRule type="cellIs" dxfId="24" priority="6" stopIfTrue="1" operator="between">
      <formula>0</formula>
      <formula>0.499</formula>
    </cfRule>
  </conditionalFormatting>
  <conditionalFormatting sqref="E41:G41">
    <cfRule type="cellIs" dxfId="23" priority="1" stopIfTrue="1" operator="between">
      <formula>0.76</formula>
      <formula>10</formula>
    </cfRule>
    <cfRule type="cellIs" dxfId="22" priority="2" stopIfTrue="1" operator="between">
      <formula>0.5</formula>
      <formula>0.759</formula>
    </cfRule>
    <cfRule type="cellIs" dxfId="21"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9000000}">
          <x14:formula1>
            <xm:f>Hoja1!$E$4:$E$16</xm:f>
          </x14:formula1>
          <xm:sqref>O8</xm:sqref>
        </x14:dataValidation>
        <x14:dataValidation type="list" allowBlank="1" showInputMessage="1" showErrorMessage="1" xr:uid="{00000000-0002-0000-0100-000000000000}">
          <x14:formula1>
            <xm:f>'1.IDP'!$E$4:$E$8</xm:f>
          </x14:formula1>
          <xm:sqref>E30:F30</xm:sqref>
        </x14:dataValidation>
        <x14:dataValidation type="list" allowBlank="1" showInputMessage="1" showErrorMessage="1" xr:uid="{00000000-0002-0000-0100-000001000000}">
          <x14:formula1>
            <xm:f>'1.IDP'!$J$3:$J$9</xm:f>
          </x14:formula1>
          <xm:sqref>G29:H29</xm:sqref>
        </x14:dataValidation>
        <x14:dataValidation type="list" allowBlank="1" showInputMessage="1" showErrorMessage="1" xr:uid="{8DDE933E-3329-4F7E-863B-3042B415F1CA}">
          <x14:formula1>
            <xm:f>Hoja1!$D$4:$D$10</xm:f>
          </x14:formula1>
          <xm:sqref>F17:W17</xm:sqref>
        </x14:dataValidation>
        <x14:dataValidation type="list" allowBlank="1" showInputMessage="1" showErrorMessage="1" xr:uid="{A7CAD665-29E7-4868-9296-E1109F246448}">
          <x14:formula1>
            <xm:f>'Objetivos procesos '!$C$3:$C$28</xm:f>
          </x14:formula1>
          <xm:sqref>F13:W13</xm:sqref>
        </x14:dataValidation>
        <x14:dataValidation type="list" allowBlank="1" showInputMessage="1" showErrorMessage="1" xr:uid="{055559C6-8308-45CD-AE5F-2DFA4AFAD7B5}">
          <x14:formula1>
            <xm:f>Hoja1!$D$27:$D$29</xm:f>
          </x14:formula1>
          <xm:sqref>E23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D28" zoomScale="120" zoomScaleNormal="120" workbookViewId="0">
      <selection activeCell="E5" sqref="E5"/>
    </sheetView>
  </sheetViews>
  <sheetFormatPr baseColWidth="10" defaultColWidth="11.42578125" defaultRowHeight="15"/>
  <cols>
    <col min="2" max="2" width="4.85546875" style="180" bestFit="1" customWidth="1"/>
    <col min="3" max="3" width="64.7109375" style="182" customWidth="1"/>
    <col min="4" max="4" width="50" style="194" customWidth="1"/>
    <col min="5" max="5" width="50.140625" customWidth="1"/>
  </cols>
  <sheetData>
    <row r="1" spans="2:5" ht="15.75" thickBot="1"/>
    <row r="2" spans="2:5">
      <c r="B2" s="188" t="s">
        <v>509</v>
      </c>
      <c r="C2" s="189" t="s">
        <v>510</v>
      </c>
      <c r="D2" s="189" t="s">
        <v>511</v>
      </c>
      <c r="E2" s="190" t="s">
        <v>512</v>
      </c>
    </row>
    <row r="3" spans="2:5" ht="135">
      <c r="B3" s="191">
        <v>1</v>
      </c>
      <c r="C3" s="181" t="s">
        <v>513</v>
      </c>
      <c r="D3" s="195" t="s">
        <v>514</v>
      </c>
      <c r="E3" s="181" t="s">
        <v>515</v>
      </c>
    </row>
    <row r="4" spans="2:5" ht="120">
      <c r="B4" s="191">
        <v>2</v>
      </c>
      <c r="C4" s="181" t="s">
        <v>516</v>
      </c>
      <c r="D4" s="195" t="s">
        <v>517</v>
      </c>
      <c r="E4" s="181" t="s">
        <v>518</v>
      </c>
    </row>
    <row r="5" spans="2:5" ht="75">
      <c r="B5" s="191">
        <v>3</v>
      </c>
      <c r="C5" s="181" t="s">
        <v>519</v>
      </c>
      <c r="D5" s="195" t="s">
        <v>520</v>
      </c>
      <c r="E5" s="181" t="s">
        <v>521</v>
      </c>
    </row>
    <row r="6" spans="2:5" ht="75">
      <c r="B6" s="191">
        <v>4</v>
      </c>
      <c r="C6" s="181" t="s">
        <v>522</v>
      </c>
      <c r="D6" s="195" t="s">
        <v>523</v>
      </c>
      <c r="E6" s="181" t="s">
        <v>524</v>
      </c>
    </row>
    <row r="7" spans="2:5" ht="157.5" customHeight="1">
      <c r="B7" s="191">
        <v>5</v>
      </c>
      <c r="C7" s="181" t="s">
        <v>525</v>
      </c>
      <c r="D7" s="196" t="s">
        <v>526</v>
      </c>
      <c r="E7" s="181" t="s">
        <v>527</v>
      </c>
    </row>
    <row r="8" spans="2:5" ht="142.5" customHeight="1">
      <c r="B8" s="191">
        <v>6</v>
      </c>
      <c r="C8" s="181" t="s">
        <v>528</v>
      </c>
      <c r="D8" s="195" t="s">
        <v>529</v>
      </c>
      <c r="E8" s="181" t="s">
        <v>527</v>
      </c>
    </row>
    <row r="9" spans="2:5" ht="171" customHeight="1">
      <c r="B9" s="191">
        <v>7</v>
      </c>
      <c r="C9" s="181" t="s">
        <v>530</v>
      </c>
      <c r="D9" s="195" t="s">
        <v>531</v>
      </c>
      <c r="E9" s="181" t="s">
        <v>532</v>
      </c>
    </row>
    <row r="10" spans="2:5" ht="246" customHeight="1">
      <c r="B10" s="191">
        <v>8</v>
      </c>
      <c r="C10" s="181" t="s">
        <v>533</v>
      </c>
      <c r="D10" s="195" t="s">
        <v>534</v>
      </c>
      <c r="E10" s="181" t="s">
        <v>532</v>
      </c>
    </row>
    <row r="11" spans="2:5" ht="105">
      <c r="B11" s="191">
        <v>9</v>
      </c>
      <c r="C11" s="181" t="s">
        <v>535</v>
      </c>
      <c r="D11" s="195" t="s">
        <v>536</v>
      </c>
      <c r="E11" s="195" t="s">
        <v>537</v>
      </c>
    </row>
    <row r="12" spans="2:5" ht="204" customHeight="1">
      <c r="B12" s="191">
        <v>10</v>
      </c>
      <c r="C12" s="181" t="s">
        <v>538</v>
      </c>
      <c r="D12" s="195" t="s">
        <v>539</v>
      </c>
      <c r="E12" s="181" t="s">
        <v>532</v>
      </c>
    </row>
    <row r="13" spans="2:5" ht="115.5" customHeight="1">
      <c r="B13" s="191">
        <v>11</v>
      </c>
      <c r="C13" s="181" t="s">
        <v>540</v>
      </c>
      <c r="D13" s="195" t="s">
        <v>541</v>
      </c>
      <c r="E13" s="181" t="s">
        <v>542</v>
      </c>
    </row>
    <row r="14" spans="2:5" ht="60">
      <c r="B14" s="191">
        <v>12</v>
      </c>
      <c r="C14" s="181" t="s">
        <v>432</v>
      </c>
      <c r="D14" s="195" t="s">
        <v>543</v>
      </c>
      <c r="E14" s="181" t="s">
        <v>542</v>
      </c>
    </row>
    <row r="15" spans="2:5" ht="165">
      <c r="B15" s="191">
        <v>13</v>
      </c>
      <c r="C15" s="181" t="s">
        <v>544</v>
      </c>
      <c r="D15" s="195" t="s">
        <v>545</v>
      </c>
      <c r="E15" s="181" t="s">
        <v>546</v>
      </c>
    </row>
    <row r="16" spans="2:5" ht="60">
      <c r="B16" s="191">
        <v>14</v>
      </c>
      <c r="C16" s="181" t="s">
        <v>547</v>
      </c>
      <c r="D16" s="195" t="s">
        <v>548</v>
      </c>
      <c r="E16" s="181" t="s">
        <v>549</v>
      </c>
    </row>
    <row r="17" spans="2:5" ht="105">
      <c r="B17" s="191">
        <v>15</v>
      </c>
      <c r="C17" s="181" t="s">
        <v>550</v>
      </c>
      <c r="D17" s="195" t="s">
        <v>551</v>
      </c>
      <c r="E17" s="181" t="s">
        <v>549</v>
      </c>
    </row>
    <row r="18" spans="2:5" ht="105">
      <c r="B18" s="191">
        <v>16</v>
      </c>
      <c r="C18" s="181" t="s">
        <v>552</v>
      </c>
      <c r="D18" s="195" t="s">
        <v>553</v>
      </c>
      <c r="E18" s="181" t="s">
        <v>549</v>
      </c>
    </row>
    <row r="19" spans="2:5" ht="105">
      <c r="B19" s="191">
        <v>17</v>
      </c>
      <c r="C19" s="181" t="s">
        <v>40</v>
      </c>
      <c r="D19" s="195" t="s">
        <v>554</v>
      </c>
      <c r="E19" s="181" t="s">
        <v>555</v>
      </c>
    </row>
    <row r="20" spans="2:5" ht="144.75" customHeight="1">
      <c r="B20" s="191">
        <v>18</v>
      </c>
      <c r="C20" s="181" t="s">
        <v>44</v>
      </c>
      <c r="D20" s="195" t="s">
        <v>556</v>
      </c>
      <c r="E20" s="181" t="s">
        <v>557</v>
      </c>
    </row>
    <row r="21" spans="2:5" ht="37.5" customHeight="1">
      <c r="B21" s="191">
        <v>19</v>
      </c>
      <c r="C21" s="181" t="s">
        <v>558</v>
      </c>
      <c r="D21" s="195" t="s">
        <v>559</v>
      </c>
      <c r="E21" s="181" t="s">
        <v>560</v>
      </c>
    </row>
    <row r="22" spans="2:5" ht="164.25" customHeight="1">
      <c r="B22" s="191">
        <v>20</v>
      </c>
      <c r="C22" s="181" t="s">
        <v>561</v>
      </c>
      <c r="D22" s="195" t="s">
        <v>562</v>
      </c>
      <c r="E22" s="181" t="s">
        <v>563</v>
      </c>
    </row>
    <row r="23" spans="2:5" ht="69" customHeight="1">
      <c r="B23" s="191">
        <v>21</v>
      </c>
      <c r="C23" s="181" t="s">
        <v>46</v>
      </c>
      <c r="D23" s="195" t="s">
        <v>564</v>
      </c>
      <c r="E23" s="181" t="s">
        <v>565</v>
      </c>
    </row>
    <row r="24" spans="2:5" ht="105">
      <c r="B24" s="191">
        <v>22</v>
      </c>
      <c r="C24" s="181" t="s">
        <v>566</v>
      </c>
      <c r="D24" s="195" t="s">
        <v>567</v>
      </c>
      <c r="E24" s="181" t="s">
        <v>568</v>
      </c>
    </row>
    <row r="25" spans="2:5" ht="183.75" customHeight="1">
      <c r="B25" s="191">
        <v>23</v>
      </c>
      <c r="C25" s="181" t="s">
        <v>569</v>
      </c>
      <c r="D25" s="196" t="s">
        <v>570</v>
      </c>
      <c r="E25" s="181" t="s">
        <v>571</v>
      </c>
    </row>
    <row r="26" spans="2:5" ht="129" customHeight="1">
      <c r="B26" s="191">
        <v>24</v>
      </c>
      <c r="C26" s="181" t="s">
        <v>572</v>
      </c>
      <c r="D26" s="195" t="s">
        <v>573</v>
      </c>
      <c r="E26" s="181" t="s">
        <v>574</v>
      </c>
    </row>
    <row r="27" spans="2:5" ht="126" customHeight="1">
      <c r="B27" s="191">
        <v>25</v>
      </c>
      <c r="C27" s="181" t="s">
        <v>575</v>
      </c>
      <c r="D27" s="195" t="s">
        <v>576</v>
      </c>
      <c r="E27" s="181" t="s">
        <v>577</v>
      </c>
    </row>
    <row r="28" spans="2:5" ht="128.25" customHeight="1" thickBot="1">
      <c r="B28" s="192">
        <v>26</v>
      </c>
      <c r="C28" s="193" t="s">
        <v>578</v>
      </c>
      <c r="D28" s="197" t="s">
        <v>579</v>
      </c>
      <c r="E28" s="181" t="s">
        <v>580</v>
      </c>
    </row>
  </sheetData>
  <sheetProtection algorithmName="SHA-512" hashValue="orQJYiOFOTNzkaiOClxmiK38I8ZoFKzc4vuBoKoXOznDIglYWLVJVsm1JpyVk3Z/FnSN/d7nQIdNvOPa3xFr/g==" saltValue="ApIh9GZZ9t8JkeKMy6O8vA==" spinCount="100000" sheet="1"/>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13"/>
  <sheetViews>
    <sheetView showGridLines="0" topLeftCell="A18" zoomScale="80" zoomScaleNormal="80" workbookViewId="0">
      <selection activeCell="F21" sqref="F21"/>
    </sheetView>
  </sheetViews>
  <sheetFormatPr baseColWidth="10"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06"/>
      <c r="B1" s="406"/>
      <c r="C1" s="394" t="s">
        <v>581</v>
      </c>
      <c r="D1" s="395"/>
      <c r="E1" s="395"/>
      <c r="F1" s="395"/>
      <c r="G1" s="395"/>
      <c r="H1" s="395"/>
      <c r="I1" s="395"/>
      <c r="J1" s="395"/>
      <c r="K1" s="395"/>
      <c r="L1" s="395"/>
      <c r="M1" s="395"/>
      <c r="N1" s="395"/>
      <c r="O1" s="395"/>
      <c r="P1" s="395"/>
      <c r="Q1" s="395"/>
      <c r="R1" s="395"/>
      <c r="S1" s="395"/>
      <c r="T1" s="395"/>
      <c r="U1" s="395"/>
      <c r="V1" s="395"/>
      <c r="W1" s="395"/>
      <c r="X1" s="395"/>
      <c r="Y1" s="396"/>
    </row>
    <row r="2" spans="1:26" s="179" customFormat="1" ht="42.75" customHeight="1">
      <c r="A2" s="406"/>
      <c r="B2" s="406"/>
      <c r="C2" s="397"/>
      <c r="D2" s="398"/>
      <c r="E2" s="398"/>
      <c r="F2" s="398"/>
      <c r="G2" s="398"/>
      <c r="H2" s="398"/>
      <c r="I2" s="398"/>
      <c r="J2" s="398"/>
      <c r="K2" s="398"/>
      <c r="L2" s="398"/>
      <c r="M2" s="398"/>
      <c r="N2" s="398"/>
      <c r="O2" s="398"/>
      <c r="P2" s="398"/>
      <c r="Q2" s="398"/>
      <c r="R2" s="398"/>
      <c r="S2" s="398"/>
      <c r="T2" s="398"/>
      <c r="U2" s="398"/>
      <c r="V2" s="398"/>
      <c r="W2" s="398"/>
      <c r="X2" s="398"/>
      <c r="Y2" s="399"/>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582</v>
      </c>
      <c r="B4" s="407" t="str">
        <f>+'GIN-FM-006-1'!F13</f>
        <v>Liquidación Judicial</v>
      </c>
      <c r="C4" s="407"/>
      <c r="D4" s="407"/>
      <c r="E4" s="407"/>
      <c r="F4" s="407"/>
      <c r="G4" s="407"/>
      <c r="H4" s="407"/>
      <c r="I4" s="407"/>
      <c r="J4" s="407"/>
      <c r="K4" s="407"/>
      <c r="L4" s="407"/>
      <c r="M4" s="407"/>
      <c r="N4" s="407"/>
      <c r="O4" s="407"/>
      <c r="P4" s="407"/>
      <c r="Q4" s="407"/>
      <c r="R4" s="407"/>
      <c r="S4" s="407"/>
      <c r="T4" s="407"/>
      <c r="U4" s="407"/>
      <c r="V4" s="407"/>
      <c r="W4" s="407"/>
      <c r="X4" s="407"/>
      <c r="Y4" s="407"/>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08" t="s">
        <v>583</v>
      </c>
      <c r="B6" s="400" t="s">
        <v>584</v>
      </c>
      <c r="C6" s="400" t="s">
        <v>465</v>
      </c>
      <c r="D6" s="400" t="s">
        <v>466</v>
      </c>
      <c r="E6" s="400" t="s">
        <v>585</v>
      </c>
      <c r="F6" s="400" t="s">
        <v>586</v>
      </c>
      <c r="G6" s="400" t="s">
        <v>587</v>
      </c>
      <c r="H6" s="400" t="s">
        <v>469</v>
      </c>
      <c r="I6" s="400" t="s">
        <v>470</v>
      </c>
      <c r="J6" s="400" t="s">
        <v>471</v>
      </c>
      <c r="K6" s="400" t="s">
        <v>588</v>
      </c>
      <c r="L6" s="400" t="s">
        <v>587</v>
      </c>
      <c r="M6" s="400" t="s">
        <v>474</v>
      </c>
      <c r="N6" s="400" t="s">
        <v>475</v>
      </c>
      <c r="O6" s="400" t="s">
        <v>476</v>
      </c>
      <c r="P6" s="400" t="s">
        <v>589</v>
      </c>
      <c r="Q6" s="400" t="s">
        <v>587</v>
      </c>
      <c r="R6" s="400" t="s">
        <v>478</v>
      </c>
      <c r="S6" s="400" t="s">
        <v>479</v>
      </c>
      <c r="T6" s="400" t="s">
        <v>480</v>
      </c>
      <c r="U6" s="400" t="s">
        <v>590</v>
      </c>
      <c r="V6" s="400" t="s">
        <v>587</v>
      </c>
      <c r="W6" s="400" t="s">
        <v>591</v>
      </c>
      <c r="X6" s="400"/>
      <c r="Y6" s="410"/>
      <c r="Z6" s="172"/>
    </row>
    <row r="7" spans="1:26" s="175" customFormat="1" ht="15.75" customHeight="1">
      <c r="A7" s="409"/>
      <c r="B7" s="401"/>
      <c r="C7" s="401"/>
      <c r="D7" s="401"/>
      <c r="E7" s="401"/>
      <c r="F7" s="401"/>
      <c r="G7" s="401"/>
      <c r="H7" s="401"/>
      <c r="I7" s="401"/>
      <c r="J7" s="401"/>
      <c r="K7" s="401"/>
      <c r="L7" s="401"/>
      <c r="M7" s="401"/>
      <c r="N7" s="401"/>
      <c r="O7" s="401"/>
      <c r="P7" s="401"/>
      <c r="Q7" s="401"/>
      <c r="R7" s="401"/>
      <c r="S7" s="401"/>
      <c r="T7" s="401"/>
      <c r="U7" s="401"/>
      <c r="V7" s="401"/>
      <c r="W7" s="401"/>
      <c r="X7" s="401"/>
      <c r="Y7" s="411"/>
      <c r="Z7" s="174"/>
    </row>
    <row r="8" spans="1:26" ht="62.25" customHeight="1">
      <c r="A8" s="419" t="s">
        <v>592</v>
      </c>
      <c r="B8" s="205" t="s">
        <v>448</v>
      </c>
      <c r="C8" s="186">
        <f t="shared" ref="C8:E9" si="0">+C10+C12+C14+C16+C18+C20+C22</f>
        <v>35</v>
      </c>
      <c r="D8" s="186">
        <f t="shared" si="0"/>
        <v>44</v>
      </c>
      <c r="E8" s="186">
        <f t="shared" si="0"/>
        <v>41</v>
      </c>
      <c r="F8" s="186">
        <f>+C8+D8+E8</f>
        <v>120</v>
      </c>
      <c r="G8" s="402">
        <f>IF(F8=0," ",F8/F9)</f>
        <v>0.70588235294117652</v>
      </c>
      <c r="H8" s="186">
        <f t="shared" ref="H8:J9" si="1">+H10+H12+H14+H16+H18+H20+H22</f>
        <v>0</v>
      </c>
      <c r="I8" s="186">
        <f t="shared" si="1"/>
        <v>0</v>
      </c>
      <c r="J8" s="186">
        <f t="shared" si="1"/>
        <v>0</v>
      </c>
      <c r="K8" s="186">
        <f>+H8+I8+J8</f>
        <v>0</v>
      </c>
      <c r="L8" s="402" t="str">
        <f>IF(K8=0," ",K8/K9)</f>
        <v xml:space="preserve"> </v>
      </c>
      <c r="M8" s="186">
        <f t="shared" ref="M8:O9" si="2">+M10+M12+M14+M16+M18+M20+M22</f>
        <v>0</v>
      </c>
      <c r="N8" s="186">
        <f t="shared" si="2"/>
        <v>0</v>
      </c>
      <c r="O8" s="186">
        <f t="shared" si="2"/>
        <v>0</v>
      </c>
      <c r="P8" s="186">
        <f>+M8+N8+O8</f>
        <v>0</v>
      </c>
      <c r="Q8" s="402" t="str">
        <f>IF(P8=0," ",P8/P9)</f>
        <v xml:space="preserve"> </v>
      </c>
      <c r="R8" s="186">
        <f t="shared" ref="R8:T9" si="3">+R10+R12+R14+R16+R18+R20+R22</f>
        <v>0</v>
      </c>
      <c r="S8" s="186">
        <f t="shared" si="3"/>
        <v>0</v>
      </c>
      <c r="T8" s="186">
        <f t="shared" si="3"/>
        <v>0</v>
      </c>
      <c r="U8" s="186">
        <f>+R8+S8+T8</f>
        <v>0</v>
      </c>
      <c r="V8" s="402" t="str">
        <f>IF(U8=0," ",U8/U9)</f>
        <v xml:space="preserve"> </v>
      </c>
      <c r="W8" s="415" t="s">
        <v>593</v>
      </c>
      <c r="X8" s="415"/>
      <c r="Y8" s="416"/>
    </row>
    <row r="9" spans="1:26" ht="53.25" customHeight="1" thickBot="1">
      <c r="A9" s="420"/>
      <c r="B9" s="187" t="s">
        <v>452</v>
      </c>
      <c r="C9" s="187">
        <f t="shared" si="0"/>
        <v>86</v>
      </c>
      <c r="D9" s="187">
        <f t="shared" si="0"/>
        <v>49</v>
      </c>
      <c r="E9" s="187">
        <f t="shared" si="0"/>
        <v>35</v>
      </c>
      <c r="F9" s="187">
        <f>+C9+D9+E9</f>
        <v>170</v>
      </c>
      <c r="G9" s="403"/>
      <c r="H9" s="187">
        <f t="shared" si="1"/>
        <v>0</v>
      </c>
      <c r="I9" s="187">
        <f t="shared" si="1"/>
        <v>0</v>
      </c>
      <c r="J9" s="187">
        <f t="shared" si="1"/>
        <v>0</v>
      </c>
      <c r="K9" s="187">
        <f>+H9+I9+J9</f>
        <v>0</v>
      </c>
      <c r="L9" s="403"/>
      <c r="M9" s="187">
        <f t="shared" si="2"/>
        <v>0</v>
      </c>
      <c r="N9" s="187">
        <f t="shared" si="2"/>
        <v>0</v>
      </c>
      <c r="O9" s="187">
        <f t="shared" si="2"/>
        <v>0</v>
      </c>
      <c r="P9" s="187">
        <f>+M9+N9+O9</f>
        <v>0</v>
      </c>
      <c r="Q9" s="403"/>
      <c r="R9" s="187">
        <f t="shared" si="3"/>
        <v>0</v>
      </c>
      <c r="S9" s="187">
        <f t="shared" si="3"/>
        <v>0</v>
      </c>
      <c r="T9" s="187">
        <f t="shared" si="3"/>
        <v>0</v>
      </c>
      <c r="U9" s="187">
        <f>+R9+S9+T9</f>
        <v>0</v>
      </c>
      <c r="V9" s="403"/>
      <c r="W9" s="417"/>
      <c r="X9" s="417"/>
      <c r="Y9" s="418"/>
    </row>
    <row r="10" spans="1:26" s="176" customFormat="1" ht="69.95" customHeight="1">
      <c r="A10" s="404" t="s">
        <v>594</v>
      </c>
      <c r="B10" s="199" t="str">
        <f>+$B$8</f>
        <v>Número de solicitudes a procesos de liquidación con pronunciamiento inicial durante el periodo evaluado</v>
      </c>
      <c r="C10" s="200">
        <v>21</v>
      </c>
      <c r="D10" s="200">
        <v>29</v>
      </c>
      <c r="E10" s="200">
        <v>24</v>
      </c>
      <c r="F10" s="186">
        <f t="shared" ref="F10:F11" si="4">+C10+D10+E10</f>
        <v>74</v>
      </c>
      <c r="G10" s="402">
        <f>IF(F10=0," ",F10/F11)</f>
        <v>0.59677419354838712</v>
      </c>
      <c r="H10" s="201"/>
      <c r="I10" s="201"/>
      <c r="J10" s="201"/>
      <c r="K10" s="412"/>
      <c r="L10" s="412"/>
      <c r="M10" s="201"/>
      <c r="N10" s="201"/>
      <c r="O10" s="201"/>
      <c r="P10" s="412"/>
      <c r="Q10" s="412"/>
      <c r="R10" s="201"/>
      <c r="S10" s="201"/>
      <c r="T10" s="201"/>
      <c r="U10" s="428"/>
      <c r="V10" s="429"/>
      <c r="W10" s="415" t="s">
        <v>595</v>
      </c>
      <c r="X10" s="415"/>
      <c r="Y10" s="416"/>
    </row>
    <row r="11" spans="1:26" s="176" customFormat="1" ht="69.95" customHeight="1" thickBot="1">
      <c r="A11" s="405"/>
      <c r="B11" s="202" t="str">
        <f>+$B$9</f>
        <v>Número de solicitudes a procesos de liquidación que se encuentran pendientes de un primer pronunciamiento</v>
      </c>
      <c r="C11" s="203">
        <v>59</v>
      </c>
      <c r="D11" s="203">
        <v>38</v>
      </c>
      <c r="E11" s="203">
        <v>27</v>
      </c>
      <c r="F11" s="187">
        <f t="shared" si="4"/>
        <v>124</v>
      </c>
      <c r="G11" s="403"/>
      <c r="H11" s="204"/>
      <c r="I11" s="204"/>
      <c r="J11" s="204"/>
      <c r="K11" s="413"/>
      <c r="L11" s="413"/>
      <c r="M11" s="204"/>
      <c r="N11" s="204"/>
      <c r="O11" s="204"/>
      <c r="P11" s="413"/>
      <c r="Q11" s="413"/>
      <c r="R11" s="204"/>
      <c r="S11" s="204"/>
      <c r="T11" s="204"/>
      <c r="U11" s="430"/>
      <c r="V11" s="431"/>
      <c r="W11" s="417"/>
      <c r="X11" s="417"/>
      <c r="Y11" s="418"/>
    </row>
    <row r="12" spans="1:26" s="176" customFormat="1" ht="69.95" customHeight="1">
      <c r="A12" s="404" t="s">
        <v>596</v>
      </c>
      <c r="B12" s="199" t="str">
        <f t="shared" ref="B12" si="5">+$B$8</f>
        <v>Número de solicitudes a procesos de liquidación con pronunciamiento inicial durante el periodo evaluado</v>
      </c>
      <c r="C12" s="200">
        <v>1</v>
      </c>
      <c r="D12" s="200">
        <v>1</v>
      </c>
      <c r="E12" s="200">
        <v>0</v>
      </c>
      <c r="F12" s="186">
        <f t="shared" ref="F12:F17" si="6">+C12+D12+E12</f>
        <v>2</v>
      </c>
      <c r="G12" s="402" t="e">
        <f>IF(F12=0," ",F12/F13)</f>
        <v>#DIV/0!</v>
      </c>
      <c r="H12" s="201"/>
      <c r="I12" s="201"/>
      <c r="J12" s="201"/>
      <c r="K12" s="413"/>
      <c r="L12" s="413"/>
      <c r="M12" s="201"/>
      <c r="N12" s="201"/>
      <c r="O12" s="201"/>
      <c r="P12" s="413"/>
      <c r="Q12" s="413"/>
      <c r="R12" s="201"/>
      <c r="S12" s="201"/>
      <c r="T12" s="201"/>
      <c r="U12" s="430"/>
      <c r="V12" s="431"/>
      <c r="W12" s="427" t="s">
        <v>597</v>
      </c>
      <c r="X12" s="415"/>
      <c r="Y12" s="416"/>
    </row>
    <row r="13" spans="1:26" s="176" customFormat="1" ht="69.95" customHeight="1">
      <c r="A13" s="405"/>
      <c r="B13" s="202" t="str">
        <f t="shared" ref="B13" si="7">+$B$9</f>
        <v>Número de solicitudes a procesos de liquidación que se encuentran pendientes de un primer pronunciamiento</v>
      </c>
      <c r="C13" s="203">
        <v>0</v>
      </c>
      <c r="D13" s="203">
        <v>0</v>
      </c>
      <c r="E13" s="203">
        <v>0</v>
      </c>
      <c r="F13" s="187">
        <f t="shared" si="6"/>
        <v>0</v>
      </c>
      <c r="G13" s="403"/>
      <c r="H13" s="204"/>
      <c r="I13" s="204"/>
      <c r="J13" s="204"/>
      <c r="K13" s="413"/>
      <c r="L13" s="413"/>
      <c r="M13" s="204"/>
      <c r="N13" s="204"/>
      <c r="O13" s="204"/>
      <c r="P13" s="413"/>
      <c r="Q13" s="413"/>
      <c r="R13" s="204"/>
      <c r="S13" s="204"/>
      <c r="T13" s="204"/>
      <c r="U13" s="430"/>
      <c r="V13" s="431"/>
      <c r="W13" s="417"/>
      <c r="X13" s="417"/>
      <c r="Y13" s="418"/>
    </row>
    <row r="14" spans="1:26" s="176" customFormat="1" ht="69.95" customHeight="1">
      <c r="A14" s="404" t="s">
        <v>598</v>
      </c>
      <c r="B14" s="199" t="str">
        <f t="shared" ref="B14" si="8">+$B$8</f>
        <v>Número de solicitudes a procesos de liquidación con pronunciamiento inicial durante el periodo evaluado</v>
      </c>
      <c r="C14" s="200">
        <v>1</v>
      </c>
      <c r="D14" s="200">
        <v>1</v>
      </c>
      <c r="E14" s="200">
        <v>1</v>
      </c>
      <c r="F14" s="186">
        <f t="shared" si="6"/>
        <v>3</v>
      </c>
      <c r="G14" s="402">
        <f>IF(F14=0," ",F14/F15)</f>
        <v>1</v>
      </c>
      <c r="H14" s="201"/>
      <c r="I14" s="201"/>
      <c r="J14" s="201"/>
      <c r="K14" s="413"/>
      <c r="L14" s="413"/>
      <c r="M14" s="201"/>
      <c r="N14" s="201"/>
      <c r="O14" s="201"/>
      <c r="P14" s="413"/>
      <c r="Q14" s="413"/>
      <c r="R14" s="201"/>
      <c r="S14" s="201"/>
      <c r="T14" s="201"/>
      <c r="U14" s="430"/>
      <c r="V14" s="431"/>
      <c r="W14" s="421" t="s">
        <v>599</v>
      </c>
      <c r="X14" s="422"/>
      <c r="Y14" s="423"/>
    </row>
    <row r="15" spans="1:26" s="176" customFormat="1" ht="69.95" customHeight="1">
      <c r="A15" s="405"/>
      <c r="B15" s="202" t="str">
        <f t="shared" ref="B15" si="9">+$B$9</f>
        <v>Número de solicitudes a procesos de liquidación que se encuentran pendientes de un primer pronunciamiento</v>
      </c>
      <c r="C15" s="203">
        <v>1</v>
      </c>
      <c r="D15" s="203">
        <v>2</v>
      </c>
      <c r="E15" s="203">
        <v>0</v>
      </c>
      <c r="F15" s="187">
        <f t="shared" si="6"/>
        <v>3</v>
      </c>
      <c r="G15" s="403"/>
      <c r="H15" s="204"/>
      <c r="I15" s="204"/>
      <c r="J15" s="204"/>
      <c r="K15" s="413"/>
      <c r="L15" s="413"/>
      <c r="M15" s="204"/>
      <c r="N15" s="204"/>
      <c r="O15" s="204"/>
      <c r="P15" s="413"/>
      <c r="Q15" s="413"/>
      <c r="R15" s="204"/>
      <c r="S15" s="204"/>
      <c r="T15" s="204"/>
      <c r="U15" s="430"/>
      <c r="V15" s="431"/>
      <c r="W15" s="424"/>
      <c r="X15" s="425"/>
      <c r="Y15" s="426"/>
    </row>
    <row r="16" spans="1:26" s="176" customFormat="1" ht="69.95" customHeight="1">
      <c r="A16" s="404" t="s">
        <v>600</v>
      </c>
      <c r="B16" s="199" t="str">
        <f t="shared" ref="B16" si="10">+$B$8</f>
        <v>Número de solicitudes a procesos de liquidación con pronunciamiento inicial durante el periodo evaluado</v>
      </c>
      <c r="C16" s="200">
        <v>2</v>
      </c>
      <c r="D16" s="200">
        <v>2</v>
      </c>
      <c r="E16" s="200">
        <v>3</v>
      </c>
      <c r="F16" s="186">
        <f t="shared" si="6"/>
        <v>7</v>
      </c>
      <c r="G16" s="402">
        <f>IF(F16=0," ",F16/F17)</f>
        <v>0.875</v>
      </c>
      <c r="H16" s="201"/>
      <c r="I16" s="201"/>
      <c r="J16" s="201"/>
      <c r="K16" s="413"/>
      <c r="L16" s="413"/>
      <c r="M16" s="201"/>
      <c r="N16" s="201"/>
      <c r="O16" s="201"/>
      <c r="P16" s="413"/>
      <c r="Q16" s="413"/>
      <c r="R16" s="201"/>
      <c r="S16" s="201"/>
      <c r="T16" s="201"/>
      <c r="U16" s="430"/>
      <c r="V16" s="431"/>
      <c r="W16" s="427" t="s">
        <v>601</v>
      </c>
      <c r="X16" s="415"/>
      <c r="Y16" s="416"/>
    </row>
    <row r="17" spans="1:25" s="176" customFormat="1" ht="69.95" customHeight="1">
      <c r="A17" s="405"/>
      <c r="B17" s="202" t="str">
        <f t="shared" ref="B17" si="11">+$B$9</f>
        <v>Número de solicitudes a procesos de liquidación que se encuentran pendientes de un primer pronunciamiento</v>
      </c>
      <c r="C17" s="203">
        <v>2</v>
      </c>
      <c r="D17" s="203">
        <v>3</v>
      </c>
      <c r="E17" s="203">
        <v>3</v>
      </c>
      <c r="F17" s="187">
        <f t="shared" si="6"/>
        <v>8</v>
      </c>
      <c r="G17" s="403"/>
      <c r="H17" s="204"/>
      <c r="I17" s="204"/>
      <c r="J17" s="204"/>
      <c r="K17" s="413"/>
      <c r="L17" s="413"/>
      <c r="M17" s="204"/>
      <c r="N17" s="204"/>
      <c r="O17" s="204"/>
      <c r="P17" s="413"/>
      <c r="Q17" s="413"/>
      <c r="R17" s="204"/>
      <c r="S17" s="204"/>
      <c r="T17" s="204"/>
      <c r="U17" s="430"/>
      <c r="V17" s="431"/>
      <c r="W17" s="417"/>
      <c r="X17" s="417"/>
      <c r="Y17" s="418"/>
    </row>
    <row r="18" spans="1:25" s="176" customFormat="1" ht="69.95" customHeight="1">
      <c r="A18" s="404" t="s">
        <v>602</v>
      </c>
      <c r="B18" s="199" t="str">
        <f t="shared" ref="B18" si="12">+$B$8</f>
        <v>Número de solicitudes a procesos de liquidación con pronunciamiento inicial durante el periodo evaluado</v>
      </c>
      <c r="C18" s="200"/>
      <c r="D18" s="200"/>
      <c r="E18" s="200"/>
      <c r="F18" s="207"/>
      <c r="G18" s="207"/>
      <c r="H18" s="201"/>
      <c r="I18" s="201"/>
      <c r="J18" s="201"/>
      <c r="K18" s="413"/>
      <c r="L18" s="413"/>
      <c r="M18" s="201"/>
      <c r="N18" s="201"/>
      <c r="O18" s="201"/>
      <c r="P18" s="413"/>
      <c r="Q18" s="413"/>
      <c r="R18" s="201"/>
      <c r="S18" s="201"/>
      <c r="T18" s="201"/>
      <c r="U18" s="430"/>
      <c r="V18" s="431"/>
      <c r="W18" s="415" t="s">
        <v>593</v>
      </c>
      <c r="X18" s="415"/>
      <c r="Y18" s="416"/>
    </row>
    <row r="19" spans="1:25" s="176" customFormat="1" ht="69.95" customHeight="1">
      <c r="A19" s="405"/>
      <c r="B19" s="202" t="str">
        <f t="shared" ref="B19" si="13">+$B$9</f>
        <v>Número de solicitudes a procesos de liquidación que se encuentran pendientes de un primer pronunciamiento</v>
      </c>
      <c r="C19" s="203"/>
      <c r="D19" s="203"/>
      <c r="E19" s="203"/>
      <c r="F19" s="207"/>
      <c r="G19" s="207"/>
      <c r="H19" s="204"/>
      <c r="I19" s="204"/>
      <c r="J19" s="204"/>
      <c r="K19" s="413"/>
      <c r="L19" s="413"/>
      <c r="M19" s="204"/>
      <c r="N19" s="204"/>
      <c r="O19" s="204"/>
      <c r="P19" s="413"/>
      <c r="Q19" s="413"/>
      <c r="R19" s="204"/>
      <c r="S19" s="204"/>
      <c r="T19" s="204"/>
      <c r="U19" s="430"/>
      <c r="V19" s="431"/>
      <c r="W19" s="417"/>
      <c r="X19" s="417"/>
      <c r="Y19" s="418"/>
    </row>
    <row r="20" spans="1:25" s="176" customFormat="1" ht="69.95" customHeight="1">
      <c r="A20" s="404" t="s">
        <v>603</v>
      </c>
      <c r="B20" s="199" t="str">
        <f t="shared" ref="B20" si="14">+$B$8</f>
        <v>Número de solicitudes a procesos de liquidación con pronunciamiento inicial durante el periodo evaluado</v>
      </c>
      <c r="C20" s="200">
        <v>1</v>
      </c>
      <c r="D20" s="200">
        <v>2</v>
      </c>
      <c r="E20" s="200">
        <v>2</v>
      </c>
      <c r="F20" s="186">
        <f>+C20+D20+E20</f>
        <v>5</v>
      </c>
      <c r="G20" s="402">
        <f>IF(F20=0," ",F20/F21)</f>
        <v>1</v>
      </c>
      <c r="H20" s="201"/>
      <c r="I20" s="201"/>
      <c r="J20" s="201"/>
      <c r="K20" s="413"/>
      <c r="L20" s="413"/>
      <c r="M20" s="201"/>
      <c r="N20" s="201"/>
      <c r="O20" s="201"/>
      <c r="P20" s="413"/>
      <c r="Q20" s="413"/>
      <c r="R20" s="201"/>
      <c r="S20" s="201"/>
      <c r="T20" s="201"/>
      <c r="U20" s="430"/>
      <c r="V20" s="431"/>
      <c r="W20" s="427" t="s">
        <v>604</v>
      </c>
      <c r="X20" s="415"/>
      <c r="Y20" s="416"/>
    </row>
    <row r="21" spans="1:25" s="176" customFormat="1" ht="69.95" customHeight="1">
      <c r="A21" s="405"/>
      <c r="B21" s="202" t="str">
        <f t="shared" ref="B21" si="15">+$B$9</f>
        <v>Número de solicitudes a procesos de liquidación que se encuentran pendientes de un primer pronunciamiento</v>
      </c>
      <c r="C21" s="203">
        <v>3</v>
      </c>
      <c r="D21" s="203">
        <v>2</v>
      </c>
      <c r="E21" s="203">
        <v>0</v>
      </c>
      <c r="F21" s="186">
        <f>+C21+D21+E21</f>
        <v>5</v>
      </c>
      <c r="G21" s="403"/>
      <c r="H21" s="204"/>
      <c r="I21" s="204"/>
      <c r="J21" s="204"/>
      <c r="K21" s="413"/>
      <c r="L21" s="413"/>
      <c r="M21" s="204"/>
      <c r="N21" s="204"/>
      <c r="O21" s="204"/>
      <c r="P21" s="413"/>
      <c r="Q21" s="413"/>
      <c r="R21" s="204"/>
      <c r="S21" s="204"/>
      <c r="T21" s="204"/>
      <c r="U21" s="430"/>
      <c r="V21" s="431"/>
      <c r="W21" s="417"/>
      <c r="X21" s="417"/>
      <c r="Y21" s="418"/>
    </row>
    <row r="22" spans="1:25" s="176" customFormat="1" ht="69.95" customHeight="1">
      <c r="A22" s="404" t="s">
        <v>605</v>
      </c>
      <c r="B22" s="199" t="str">
        <f t="shared" ref="B22" si="16">+$B$8</f>
        <v>Número de solicitudes a procesos de liquidación con pronunciamiento inicial durante el periodo evaluado</v>
      </c>
      <c r="C22" s="200">
        <v>9</v>
      </c>
      <c r="D22" s="200">
        <v>9</v>
      </c>
      <c r="E22" s="200">
        <v>11</v>
      </c>
      <c r="F22" s="186">
        <f>+C22+D22+E22</f>
        <v>29</v>
      </c>
      <c r="G22" s="402">
        <f>IF(F22=0," ",F22/F23)</f>
        <v>0.96666666666666667</v>
      </c>
      <c r="H22" s="201"/>
      <c r="I22" s="201"/>
      <c r="J22" s="201"/>
      <c r="K22" s="413"/>
      <c r="L22" s="413"/>
      <c r="M22" s="201"/>
      <c r="N22" s="201"/>
      <c r="O22" s="201"/>
      <c r="P22" s="413"/>
      <c r="Q22" s="413"/>
      <c r="R22" s="201"/>
      <c r="S22" s="201"/>
      <c r="T22" s="201"/>
      <c r="U22" s="430"/>
      <c r="V22" s="431"/>
      <c r="W22" s="427" t="s">
        <v>606</v>
      </c>
      <c r="X22" s="415"/>
      <c r="Y22" s="416"/>
    </row>
    <row r="23" spans="1:25" s="176" customFormat="1" ht="69.95" customHeight="1">
      <c r="A23" s="405"/>
      <c r="B23" s="202" t="str">
        <f t="shared" ref="B23" si="17">+$B$9</f>
        <v>Número de solicitudes a procesos de liquidación que se encuentran pendientes de un primer pronunciamiento</v>
      </c>
      <c r="C23" s="203">
        <v>21</v>
      </c>
      <c r="D23" s="203">
        <v>4</v>
      </c>
      <c r="E23" s="203">
        <v>5</v>
      </c>
      <c r="F23" s="187">
        <f>+C23+D23+E23</f>
        <v>30</v>
      </c>
      <c r="G23" s="403"/>
      <c r="H23" s="204"/>
      <c r="I23" s="204"/>
      <c r="J23" s="204"/>
      <c r="K23" s="414"/>
      <c r="L23" s="414"/>
      <c r="M23" s="204"/>
      <c r="N23" s="204"/>
      <c r="O23" s="204"/>
      <c r="P23" s="414"/>
      <c r="Q23" s="414"/>
      <c r="R23" s="204"/>
      <c r="S23" s="204"/>
      <c r="T23" s="204"/>
      <c r="U23" s="432"/>
      <c r="V23" s="433"/>
      <c r="W23" s="417"/>
      <c r="X23" s="417"/>
      <c r="Y23" s="418"/>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selectLockedCells="1"/>
  <mergeCells count="55">
    <mergeCell ref="G20:G21"/>
    <mergeCell ref="W14:Y15"/>
    <mergeCell ref="W12:Y13"/>
    <mergeCell ref="A12:A13"/>
    <mergeCell ref="A22:A23"/>
    <mergeCell ref="W22:Y23"/>
    <mergeCell ref="A20:A21"/>
    <mergeCell ref="W16:Y17"/>
    <mergeCell ref="A18:A19"/>
    <mergeCell ref="W18:Y19"/>
    <mergeCell ref="A16:A17"/>
    <mergeCell ref="W20:Y21"/>
    <mergeCell ref="U10:V23"/>
    <mergeCell ref="G12:G13"/>
    <mergeCell ref="G14:G15"/>
    <mergeCell ref="G22:G23"/>
    <mergeCell ref="Q6:Q7"/>
    <mergeCell ref="Q8:Q9"/>
    <mergeCell ref="G16:G17"/>
    <mergeCell ref="W8:Y9"/>
    <mergeCell ref="A10:A11"/>
    <mergeCell ref="W10:Y11"/>
    <mergeCell ref="A8:A9"/>
    <mergeCell ref="A14:A15"/>
    <mergeCell ref="A1:B2"/>
    <mergeCell ref="B4:Y4"/>
    <mergeCell ref="A6:A7"/>
    <mergeCell ref="B6:B7"/>
    <mergeCell ref="W6:Y7"/>
    <mergeCell ref="C6:C7"/>
    <mergeCell ref="D6:D7"/>
    <mergeCell ref="E6:E7"/>
    <mergeCell ref="H6:H7"/>
    <mergeCell ref="I6:I7"/>
    <mergeCell ref="J6:J7"/>
    <mergeCell ref="M6:M7"/>
    <mergeCell ref="N6:N7"/>
    <mergeCell ref="U6:U7"/>
    <mergeCell ref="F6:F7"/>
    <mergeCell ref="C1:Y2"/>
    <mergeCell ref="G6:G7"/>
    <mergeCell ref="G10:G11"/>
    <mergeCell ref="V8:V9"/>
    <mergeCell ref="R6:R7"/>
    <mergeCell ref="S6:S7"/>
    <mergeCell ref="T6:T7"/>
    <mergeCell ref="O6:O7"/>
    <mergeCell ref="V6:V7"/>
    <mergeCell ref="K6:K7"/>
    <mergeCell ref="P6:P7"/>
    <mergeCell ref="K10:L23"/>
    <mergeCell ref="P10:Q23"/>
    <mergeCell ref="G8:G9"/>
    <mergeCell ref="L6:L7"/>
    <mergeCell ref="L8:L9"/>
  </mergeCells>
  <phoneticPr fontId="58" type="noConversion"/>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baseColWidth="10" defaultColWidth="11.42578125" defaultRowHeight="15"/>
  <sheetData>
    <row r="2" spans="2:3">
      <c r="B2" s="198" t="s">
        <v>607</v>
      </c>
      <c r="C2" s="198" t="s">
        <v>608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10BD7-FA51-4D6B-94C3-F3F15C046971}">
  <sheetPr codeName="Hoja5">
    <pageSetUpPr fitToPage="1"/>
  </sheetPr>
  <dimension ref="A1:AA72"/>
  <sheetViews>
    <sheetView showGridLines="0" topLeftCell="F27" zoomScale="90" zoomScaleNormal="90" workbookViewId="0">
      <selection activeCell="K34" sqref="K34"/>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62"/>
      <c r="C2" s="362"/>
      <c r="D2" s="362"/>
      <c r="E2" s="362"/>
      <c r="F2" s="364" t="s">
        <v>411</v>
      </c>
      <c r="G2" s="364"/>
      <c r="H2" s="364"/>
      <c r="I2" s="364"/>
      <c r="J2" s="364"/>
      <c r="K2" s="364"/>
      <c r="L2" s="364"/>
      <c r="M2" s="364"/>
      <c r="N2" s="364"/>
      <c r="O2" s="364"/>
      <c r="P2" s="364"/>
      <c r="Q2" s="364"/>
      <c r="R2" s="364"/>
      <c r="S2" s="364"/>
      <c r="T2" s="356" t="s">
        <v>412</v>
      </c>
      <c r="U2" s="357"/>
      <c r="V2" s="357"/>
      <c r="W2" s="358"/>
    </row>
    <row r="3" spans="1:24" ht="30" customHeight="1">
      <c r="B3" s="362"/>
      <c r="C3" s="362"/>
      <c r="D3" s="362"/>
      <c r="E3" s="362"/>
      <c r="F3" s="364"/>
      <c r="G3" s="364"/>
      <c r="H3" s="364"/>
      <c r="I3" s="364"/>
      <c r="J3" s="364"/>
      <c r="K3" s="364"/>
      <c r="L3" s="364"/>
      <c r="M3" s="364"/>
      <c r="N3" s="364"/>
      <c r="O3" s="364"/>
      <c r="P3" s="364"/>
      <c r="Q3" s="364"/>
      <c r="R3" s="364"/>
      <c r="S3" s="364"/>
      <c r="T3" s="356" t="s">
        <v>413</v>
      </c>
      <c r="U3" s="357"/>
      <c r="V3" s="357"/>
      <c r="W3" s="358"/>
    </row>
    <row r="4" spans="1:24" ht="30" customHeight="1">
      <c r="B4" s="362"/>
      <c r="C4" s="362"/>
      <c r="D4" s="362"/>
      <c r="E4" s="362"/>
      <c r="F4" s="364" t="s">
        <v>414</v>
      </c>
      <c r="G4" s="364"/>
      <c r="H4" s="364"/>
      <c r="I4" s="364"/>
      <c r="J4" s="364"/>
      <c r="K4" s="364"/>
      <c r="L4" s="364"/>
      <c r="M4" s="364"/>
      <c r="N4" s="364"/>
      <c r="O4" s="364"/>
      <c r="P4" s="364"/>
      <c r="Q4" s="364"/>
      <c r="R4" s="364"/>
      <c r="S4" s="364"/>
      <c r="T4" s="356" t="s">
        <v>415</v>
      </c>
      <c r="U4" s="357"/>
      <c r="V4" s="357"/>
      <c r="W4" s="358"/>
    </row>
    <row r="5" spans="1:24" ht="30" customHeight="1">
      <c r="B5" s="362"/>
      <c r="C5" s="362"/>
      <c r="D5" s="362"/>
      <c r="E5" s="362"/>
      <c r="F5" s="364"/>
      <c r="G5" s="364"/>
      <c r="H5" s="364"/>
      <c r="I5" s="364"/>
      <c r="J5" s="364"/>
      <c r="K5" s="364"/>
      <c r="L5" s="364"/>
      <c r="M5" s="364"/>
      <c r="N5" s="364"/>
      <c r="O5" s="364"/>
      <c r="P5" s="364"/>
      <c r="Q5" s="364"/>
      <c r="R5" s="364"/>
      <c r="S5" s="364"/>
      <c r="T5" s="359" t="s">
        <v>416</v>
      </c>
      <c r="U5" s="360"/>
      <c r="V5" s="360"/>
      <c r="W5" s="361"/>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15" t="s">
        <v>418</v>
      </c>
      <c r="R7" s="340"/>
      <c r="S7" s="340"/>
      <c r="T7" s="340"/>
      <c r="U7" s="340"/>
      <c r="V7" s="340"/>
      <c r="W7" s="340"/>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363" t="s">
        <v>425</v>
      </c>
      <c r="W8" s="363"/>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363" t="s">
        <v>429</v>
      </c>
      <c r="W9" s="363"/>
      <c r="X9" s="2"/>
    </row>
    <row r="10" spans="1:24" customFormat="1" ht="12" customHeight="1">
      <c r="A10" s="127"/>
      <c r="P10" s="107"/>
      <c r="Q10" s="107"/>
      <c r="R10" s="107"/>
      <c r="S10" s="107"/>
      <c r="T10" s="107"/>
      <c r="U10" s="107"/>
      <c r="V10" s="107"/>
      <c r="W10" s="107"/>
    </row>
    <row r="11" spans="1:24" ht="33" customHeight="1">
      <c r="A11" s="126"/>
      <c r="B11" s="319" t="s">
        <v>430</v>
      </c>
      <c r="C11" s="320"/>
      <c r="D11" s="320"/>
      <c r="E11" s="320"/>
      <c r="F11" s="320"/>
      <c r="G11" s="320"/>
      <c r="H11" s="320"/>
      <c r="I11" s="320"/>
      <c r="J11" s="320"/>
      <c r="K11" s="320"/>
      <c r="L11" s="320"/>
      <c r="M11" s="320"/>
      <c r="N11" s="320"/>
      <c r="O11" s="320"/>
      <c r="P11" s="320"/>
      <c r="Q11" s="320"/>
      <c r="R11" s="320"/>
      <c r="S11" s="320"/>
      <c r="T11" s="320"/>
      <c r="U11" s="320"/>
      <c r="V11" s="321"/>
      <c r="W11" s="322"/>
    </row>
    <row r="12" spans="1:24" ht="12" customHeight="1">
      <c r="A12" s="126"/>
      <c r="B12" s="365"/>
      <c r="C12" s="366"/>
      <c r="D12" s="366"/>
      <c r="E12" s="366"/>
      <c r="F12" s="366"/>
      <c r="G12" s="366"/>
      <c r="H12" s="366"/>
      <c r="I12" s="366"/>
      <c r="J12" s="366"/>
      <c r="K12" s="366"/>
      <c r="L12" s="366"/>
      <c r="M12" s="366"/>
      <c r="N12" s="366"/>
      <c r="O12" s="366"/>
      <c r="P12" s="366"/>
      <c r="Q12" s="366"/>
      <c r="R12" s="366"/>
      <c r="S12" s="366"/>
      <c r="T12" s="366"/>
      <c r="U12" s="366"/>
      <c r="V12" s="366"/>
      <c r="W12" s="367"/>
    </row>
    <row r="13" spans="1:24" ht="44.25" customHeight="1">
      <c r="A13" s="126"/>
      <c r="B13" s="280" t="s">
        <v>431</v>
      </c>
      <c r="C13" s="280"/>
      <c r="D13" s="280"/>
      <c r="E13" s="281"/>
      <c r="F13" s="282" t="s">
        <v>432</v>
      </c>
      <c r="G13" s="282"/>
      <c r="H13" s="282"/>
      <c r="I13" s="282"/>
      <c r="J13" s="282"/>
      <c r="K13" s="282"/>
      <c r="L13" s="282"/>
      <c r="M13" s="282"/>
      <c r="N13" s="282"/>
      <c r="O13" s="282"/>
      <c r="P13" s="282"/>
      <c r="Q13" s="282"/>
      <c r="R13" s="282"/>
      <c r="S13" s="282"/>
      <c r="T13" s="282"/>
      <c r="U13" s="282"/>
      <c r="V13" s="282"/>
      <c r="W13" s="283"/>
      <c r="X13" s="126"/>
    </row>
    <row r="14" spans="1:24" ht="46.5" customHeight="1">
      <c r="A14" s="5"/>
      <c r="B14" s="368" t="s">
        <v>433</v>
      </c>
      <c r="C14" s="369"/>
      <c r="D14" s="369"/>
      <c r="E14" s="369"/>
      <c r="F14" s="370" t="str">
        <f>IFERROR(VLOOKUP(PROCES,'Objetivos procesos '!C3:D28,2,FALSE)," ")</f>
        <v xml:space="preserve"> Realizar la liquidación pronta y ordenada de la sociedad, buscando el aprovechamiento del patrimonio del deudor, de acuerdo con lo establecido en la Ley 1116 de 2006 y demás normas concordantes. </v>
      </c>
      <c r="G14" s="371"/>
      <c r="H14" s="371"/>
      <c r="I14" s="371"/>
      <c r="J14" s="371"/>
      <c r="K14" s="371"/>
      <c r="L14" s="371"/>
      <c r="M14" s="371"/>
      <c r="N14" s="371"/>
      <c r="O14" s="371"/>
      <c r="P14" s="371"/>
      <c r="Q14" s="371"/>
      <c r="R14" s="371"/>
      <c r="S14" s="371"/>
      <c r="T14" s="371"/>
      <c r="U14" s="371"/>
      <c r="V14" s="371"/>
      <c r="W14" s="372"/>
      <c r="X14" s="6"/>
    </row>
    <row r="15" spans="1:24" ht="46.5" customHeight="1">
      <c r="A15" s="5"/>
      <c r="B15" s="287" t="s">
        <v>434</v>
      </c>
      <c r="C15" s="298"/>
      <c r="D15" s="298"/>
      <c r="E15" s="299"/>
      <c r="F15" s="300" t="s">
        <v>435</v>
      </c>
      <c r="G15" s="301"/>
      <c r="H15" s="301"/>
      <c r="I15" s="301"/>
      <c r="J15" s="301"/>
      <c r="K15" s="301"/>
      <c r="L15" s="301"/>
      <c r="M15" s="301"/>
      <c r="N15" s="301"/>
      <c r="O15" s="301"/>
      <c r="P15" s="301"/>
      <c r="Q15" s="301"/>
      <c r="R15" s="301"/>
      <c r="S15" s="301"/>
      <c r="T15" s="301"/>
      <c r="U15" s="301"/>
      <c r="V15" s="301"/>
      <c r="W15" s="302"/>
      <c r="X15" s="6"/>
    </row>
    <row r="16" spans="1:24" ht="32.25" customHeight="1">
      <c r="B16" s="303" t="s">
        <v>436</v>
      </c>
      <c r="C16" s="288"/>
      <c r="D16" s="288"/>
      <c r="E16" s="304"/>
      <c r="F16" s="305" t="str">
        <f>IFERROR(VLOOKUP(PROCES,'Objetivos procesos '!C3:E28,3,FALSE)," ")</f>
        <v>Santiago Londoño Correa</v>
      </c>
      <c r="G16" s="306"/>
      <c r="H16" s="306"/>
      <c r="I16" s="306"/>
      <c r="J16" s="306"/>
      <c r="K16" s="306"/>
      <c r="L16" s="306"/>
      <c r="M16" s="306"/>
      <c r="N16" s="306"/>
      <c r="O16" s="306"/>
      <c r="P16" s="306"/>
      <c r="Q16" s="306"/>
      <c r="R16" s="306"/>
      <c r="S16" s="306"/>
      <c r="T16" s="306"/>
      <c r="U16" s="306"/>
      <c r="V16" s="306"/>
      <c r="W16" s="307"/>
      <c r="X16" s="6"/>
    </row>
    <row r="17" spans="2:24" ht="59.25" customHeight="1">
      <c r="B17" s="287" t="s">
        <v>437</v>
      </c>
      <c r="C17" s="288"/>
      <c r="D17" s="288"/>
      <c r="E17" s="288"/>
      <c r="F17" s="316" t="s">
        <v>438</v>
      </c>
      <c r="G17" s="317"/>
      <c r="H17" s="317"/>
      <c r="I17" s="317"/>
      <c r="J17" s="317"/>
      <c r="K17" s="317"/>
      <c r="L17" s="317"/>
      <c r="M17" s="317"/>
      <c r="N17" s="317"/>
      <c r="O17" s="317"/>
      <c r="P17" s="317"/>
      <c r="Q17" s="317"/>
      <c r="R17" s="317"/>
      <c r="S17" s="317"/>
      <c r="T17" s="317"/>
      <c r="U17" s="317"/>
      <c r="V17" s="317"/>
      <c r="W17" s="318"/>
      <c r="X17" s="126"/>
    </row>
    <row r="18" spans="2:24" ht="18" customHeight="1">
      <c r="B18" s="284"/>
      <c r="C18" s="285"/>
      <c r="D18" s="285"/>
      <c r="E18" s="285"/>
      <c r="F18" s="285"/>
      <c r="G18" s="285"/>
      <c r="H18" s="285"/>
      <c r="I18" s="285"/>
      <c r="J18" s="285"/>
      <c r="K18" s="285"/>
      <c r="L18" s="285"/>
      <c r="M18" s="285"/>
      <c r="N18" s="285"/>
      <c r="O18" s="285"/>
      <c r="P18" s="285"/>
      <c r="Q18" s="285"/>
      <c r="R18" s="285"/>
      <c r="S18" s="285"/>
      <c r="T18" s="285"/>
      <c r="U18" s="285"/>
      <c r="V18" s="285"/>
      <c r="W18" s="286"/>
      <c r="X18" s="6"/>
    </row>
    <row r="19" spans="2:24" ht="33" customHeight="1">
      <c r="B19" s="319" t="s">
        <v>439</v>
      </c>
      <c r="C19" s="320"/>
      <c r="D19" s="320"/>
      <c r="E19" s="320"/>
      <c r="F19" s="320"/>
      <c r="G19" s="320"/>
      <c r="H19" s="320"/>
      <c r="I19" s="320"/>
      <c r="J19" s="320"/>
      <c r="K19" s="320"/>
      <c r="L19" s="320"/>
      <c r="M19" s="320"/>
      <c r="N19" s="320"/>
      <c r="O19" s="320"/>
      <c r="P19" s="320"/>
      <c r="Q19" s="320"/>
      <c r="R19" s="320"/>
      <c r="S19" s="320"/>
      <c r="T19" s="320"/>
      <c r="U19" s="320"/>
      <c r="V19" s="321"/>
      <c r="W19" s="322"/>
      <c r="X19" s="6"/>
    </row>
    <row r="20" spans="2:24" ht="12" customHeight="1">
      <c r="B20" s="284"/>
      <c r="C20" s="285"/>
      <c r="D20" s="285"/>
      <c r="E20" s="285"/>
      <c r="F20" s="285"/>
      <c r="G20" s="285"/>
      <c r="H20" s="285"/>
      <c r="I20" s="285"/>
      <c r="J20" s="285"/>
      <c r="K20" s="285"/>
      <c r="L20" s="285"/>
      <c r="M20" s="285"/>
      <c r="N20" s="285"/>
      <c r="O20" s="285"/>
      <c r="P20" s="285"/>
      <c r="Q20" s="285"/>
      <c r="R20" s="285"/>
      <c r="S20" s="285"/>
      <c r="T20" s="285"/>
      <c r="U20" s="285"/>
      <c r="V20" s="285"/>
      <c r="W20" s="286"/>
      <c r="X20" s="6"/>
    </row>
    <row r="21" spans="2:24" ht="27" customHeight="1">
      <c r="B21" s="281" t="s">
        <v>440</v>
      </c>
      <c r="C21" s="373"/>
      <c r="D21" s="373"/>
      <c r="E21" s="374" t="s">
        <v>609</v>
      </c>
      <c r="F21" s="374"/>
      <c r="G21" s="374"/>
      <c r="H21" s="374"/>
      <c r="I21" s="374"/>
      <c r="J21" s="374"/>
      <c r="K21" s="374"/>
      <c r="L21" s="374"/>
      <c r="M21" s="375"/>
      <c r="N21" s="375"/>
      <c r="O21" s="374"/>
      <c r="P21" s="374"/>
      <c r="Q21" s="374"/>
      <c r="R21" s="374"/>
      <c r="S21" s="374"/>
      <c r="T21" s="374"/>
      <c r="U21" s="374"/>
      <c r="V21" s="376"/>
      <c r="W21" s="377"/>
      <c r="X21" s="126"/>
    </row>
    <row r="22" spans="2:24" ht="27" customHeight="1">
      <c r="B22" s="308" t="s">
        <v>442</v>
      </c>
      <c r="C22" s="309"/>
      <c r="D22" s="309"/>
      <c r="E22" s="374" t="s">
        <v>610</v>
      </c>
      <c r="F22" s="374"/>
      <c r="G22" s="374"/>
      <c r="H22" s="374"/>
      <c r="I22" s="374"/>
      <c r="J22" s="374"/>
      <c r="K22" s="374"/>
      <c r="L22" s="374"/>
      <c r="M22" s="375"/>
      <c r="N22" s="375"/>
      <c r="O22" s="374"/>
      <c r="P22" s="374"/>
      <c r="Q22" s="374"/>
      <c r="R22" s="374"/>
      <c r="S22" s="374"/>
      <c r="T22" s="374"/>
      <c r="U22" s="374"/>
      <c r="V22" s="376"/>
      <c r="W22" s="377"/>
    </row>
    <row r="23" spans="2:24" ht="27" customHeight="1">
      <c r="B23" s="287" t="s">
        <v>444</v>
      </c>
      <c r="C23" s="298"/>
      <c r="D23" s="299"/>
      <c r="E23" s="434" t="s">
        <v>445</v>
      </c>
      <c r="F23" s="435"/>
      <c r="G23" s="435"/>
      <c r="H23" s="435"/>
      <c r="I23" s="435"/>
      <c r="J23" s="435"/>
      <c r="K23" s="435"/>
      <c r="L23" s="435"/>
      <c r="M23" s="435"/>
      <c r="N23" s="435"/>
      <c r="O23" s="435"/>
      <c r="P23" s="435"/>
      <c r="Q23" s="435"/>
      <c r="R23" s="435"/>
      <c r="S23" s="435"/>
      <c r="T23" s="435"/>
      <c r="U23" s="435"/>
      <c r="V23" s="435"/>
      <c r="W23" s="436"/>
    </row>
    <row r="24" spans="2:24" ht="83.25" customHeight="1">
      <c r="B24" s="308" t="s">
        <v>446</v>
      </c>
      <c r="C24" s="309"/>
      <c r="D24" s="309"/>
      <c r="E24" s="310" t="s">
        <v>447</v>
      </c>
      <c r="F24" s="311"/>
      <c r="G24" s="314" t="s">
        <v>611</v>
      </c>
      <c r="H24" s="314"/>
      <c r="I24" s="314"/>
      <c r="J24" s="314"/>
      <c r="K24" s="314"/>
      <c r="L24" s="108"/>
      <c r="M24" s="315" t="s">
        <v>449</v>
      </c>
      <c r="N24" s="315"/>
      <c r="O24" s="315"/>
      <c r="P24" s="315"/>
      <c r="Q24" s="323" t="s">
        <v>612</v>
      </c>
      <c r="R24" s="324"/>
      <c r="S24" s="324"/>
      <c r="T24" s="324"/>
      <c r="U24" s="324"/>
      <c r="V24" s="324"/>
      <c r="W24" s="325"/>
    </row>
    <row r="25" spans="2:24" ht="89.25" customHeight="1">
      <c r="B25" s="308"/>
      <c r="C25" s="309"/>
      <c r="D25" s="309"/>
      <c r="E25" s="312" t="s">
        <v>451</v>
      </c>
      <c r="F25" s="313"/>
      <c r="G25" s="337" t="s">
        <v>613</v>
      </c>
      <c r="H25" s="337"/>
      <c r="I25" s="337"/>
      <c r="J25" s="337"/>
      <c r="K25" s="337"/>
      <c r="L25" s="109"/>
      <c r="M25" s="295" t="s">
        <v>449</v>
      </c>
      <c r="N25" s="296"/>
      <c r="O25" s="296"/>
      <c r="P25" s="297"/>
      <c r="Q25" s="323" t="s">
        <v>612</v>
      </c>
      <c r="R25" s="324"/>
      <c r="S25" s="324"/>
      <c r="T25" s="324"/>
      <c r="U25" s="324"/>
      <c r="V25" s="324"/>
      <c r="W25" s="325"/>
    </row>
    <row r="26" spans="2:24" ht="18" customHeight="1">
      <c r="B26" s="284"/>
      <c r="C26" s="285"/>
      <c r="D26" s="285"/>
      <c r="E26" s="285"/>
      <c r="F26" s="285"/>
      <c r="G26" s="285"/>
      <c r="H26" s="285"/>
      <c r="I26" s="285"/>
      <c r="J26" s="285"/>
      <c r="K26" s="285"/>
      <c r="L26" s="285"/>
      <c r="M26" s="285"/>
      <c r="N26" s="285"/>
      <c r="O26" s="285"/>
      <c r="P26" s="285"/>
      <c r="Q26" s="285"/>
      <c r="R26" s="285"/>
      <c r="S26" s="285"/>
      <c r="T26" s="285"/>
      <c r="U26" s="285"/>
      <c r="V26" s="285"/>
      <c r="W26" s="286"/>
      <c r="X26" s="6"/>
    </row>
    <row r="27" spans="2:24" ht="126.75" customHeight="1">
      <c r="B27" s="309" t="s">
        <v>453</v>
      </c>
      <c r="C27" s="309"/>
      <c r="D27" s="309"/>
      <c r="E27" s="341" t="s">
        <v>614</v>
      </c>
      <c r="F27" s="342"/>
      <c r="G27" s="342"/>
      <c r="H27" s="342"/>
      <c r="I27" s="342"/>
      <c r="J27" s="342"/>
      <c r="K27" s="342"/>
      <c r="L27" s="342"/>
      <c r="M27" s="342"/>
      <c r="N27" s="342"/>
      <c r="O27" s="342"/>
      <c r="P27" s="342"/>
      <c r="Q27" s="342"/>
      <c r="R27" s="342"/>
      <c r="S27" s="342"/>
      <c r="T27" s="342"/>
      <c r="U27" s="342"/>
      <c r="V27" s="342"/>
      <c r="W27" s="343"/>
    </row>
    <row r="28" spans="2:24">
      <c r="B28" s="329"/>
      <c r="C28" s="330"/>
      <c r="D28" s="330"/>
      <c r="E28" s="330"/>
      <c r="F28" s="330"/>
      <c r="G28" s="330"/>
      <c r="H28" s="330"/>
      <c r="I28" s="330"/>
      <c r="J28" s="330"/>
      <c r="K28" s="330"/>
      <c r="L28" s="330"/>
      <c r="M28" s="330"/>
      <c r="N28" s="330"/>
      <c r="O28" s="330"/>
      <c r="P28" s="330"/>
      <c r="Q28" s="330"/>
      <c r="R28" s="330"/>
      <c r="S28" s="330"/>
      <c r="T28" s="330"/>
      <c r="U28" s="330"/>
      <c r="V28" s="330"/>
      <c r="W28" s="331"/>
    </row>
    <row r="29" spans="2:24" ht="99.75" customHeight="1">
      <c r="B29" s="344" t="s">
        <v>455</v>
      </c>
      <c r="C29" s="345"/>
      <c r="D29" s="345"/>
      <c r="E29" s="345"/>
      <c r="F29" s="346"/>
      <c r="G29" s="347" t="s">
        <v>14</v>
      </c>
      <c r="H29" s="348"/>
      <c r="I29" s="315" t="s">
        <v>456</v>
      </c>
      <c r="J29" s="315"/>
      <c r="K29" s="315"/>
      <c r="L29" s="292" t="s">
        <v>615</v>
      </c>
      <c r="M29" s="293"/>
      <c r="N29" s="293"/>
      <c r="O29" s="293"/>
      <c r="P29" s="293"/>
      <c r="Q29" s="293"/>
      <c r="R29" s="294"/>
      <c r="S29" s="340" t="s">
        <v>458</v>
      </c>
      <c r="T29" s="340"/>
      <c r="U29" s="378">
        <v>0.25</v>
      </c>
      <c r="V29" s="379"/>
      <c r="W29" s="380"/>
    </row>
    <row r="30" spans="2:24" ht="62.25" customHeight="1">
      <c r="B30" s="349" t="s">
        <v>459</v>
      </c>
      <c r="C30" s="290"/>
      <c r="D30" s="291"/>
      <c r="E30" s="350" t="s">
        <v>13</v>
      </c>
      <c r="F30" s="351"/>
      <c r="G30" s="289" t="s">
        <v>460</v>
      </c>
      <c r="H30" s="290"/>
      <c r="I30" s="291"/>
      <c r="J30" s="352">
        <v>0.25</v>
      </c>
      <c r="K30" s="353"/>
      <c r="L30" s="289" t="s">
        <v>461</v>
      </c>
      <c r="M30" s="290"/>
      <c r="N30" s="290"/>
      <c r="O30" s="291"/>
      <c r="P30" s="326" t="s">
        <v>616</v>
      </c>
      <c r="Q30" s="327"/>
      <c r="R30" s="327"/>
      <c r="S30" s="327"/>
      <c r="T30" s="327"/>
      <c r="U30" s="327"/>
      <c r="V30" s="327"/>
      <c r="W30" s="328"/>
    </row>
    <row r="31" spans="2:24" ht="18" customHeight="1">
      <c r="B31" s="329"/>
      <c r="C31" s="330"/>
      <c r="D31" s="330"/>
      <c r="E31" s="330"/>
      <c r="F31" s="330"/>
      <c r="G31" s="330"/>
      <c r="H31" s="330"/>
      <c r="I31" s="330"/>
      <c r="J31" s="330"/>
      <c r="K31" s="330"/>
      <c r="L31" s="330"/>
      <c r="M31" s="330"/>
      <c r="N31" s="330"/>
      <c r="O31" s="330"/>
      <c r="P31" s="330"/>
      <c r="Q31" s="330"/>
      <c r="R31" s="330"/>
      <c r="S31" s="330"/>
      <c r="T31" s="330"/>
      <c r="U31" s="330"/>
      <c r="V31" s="330"/>
      <c r="W31" s="331"/>
    </row>
    <row r="32" spans="2:24" ht="33" customHeight="1">
      <c r="B32" s="383" t="s">
        <v>463</v>
      </c>
      <c r="C32" s="384"/>
      <c r="D32" s="384"/>
      <c r="E32" s="384"/>
      <c r="F32" s="384"/>
      <c r="G32" s="384"/>
      <c r="H32" s="384"/>
      <c r="I32" s="384"/>
      <c r="J32" s="384"/>
      <c r="K32" s="384"/>
      <c r="L32" s="384"/>
      <c r="M32" s="384"/>
      <c r="N32" s="384"/>
      <c r="O32" s="384"/>
      <c r="P32" s="384"/>
      <c r="Q32" s="384"/>
      <c r="R32" s="384"/>
      <c r="S32" s="384"/>
      <c r="T32" s="384"/>
      <c r="U32" s="384"/>
      <c r="V32" s="385"/>
      <c r="W32" s="386"/>
    </row>
    <row r="33" spans="2:27" ht="12" customHeight="1" thickBot="1">
      <c r="B33" s="332"/>
      <c r="C33" s="333"/>
      <c r="D33" s="333"/>
      <c r="E33" s="333"/>
      <c r="F33" s="333"/>
      <c r="G33" s="333"/>
      <c r="H33" s="333"/>
      <c r="I33" s="333"/>
      <c r="J33" s="333"/>
      <c r="K33" s="333"/>
      <c r="L33" s="333"/>
      <c r="M33" s="333"/>
      <c r="N33" s="333"/>
      <c r="O33" s="333"/>
      <c r="P33" s="333"/>
      <c r="Q33" s="333"/>
      <c r="R33" s="333"/>
      <c r="S33" s="333"/>
      <c r="T33" s="333"/>
      <c r="U33" s="333"/>
      <c r="V33" s="333"/>
      <c r="W33" s="334"/>
    </row>
    <row r="34" spans="2:27" s="7" customFormat="1" ht="39.75" customHeight="1">
      <c r="B34" s="354" t="s">
        <v>464</v>
      </c>
      <c r="C34" s="355"/>
      <c r="D34" s="355"/>
      <c r="E34" s="158" t="s">
        <v>465</v>
      </c>
      <c r="F34" s="158" t="s">
        <v>466</v>
      </c>
      <c r="G34" s="159" t="s">
        <v>467</v>
      </c>
      <c r="H34" s="145" t="s">
        <v>468</v>
      </c>
      <c r="I34" s="160" t="s">
        <v>469</v>
      </c>
      <c r="J34" s="158" t="s">
        <v>470</v>
      </c>
      <c r="K34" s="159" t="s">
        <v>471</v>
      </c>
      <c r="L34" s="145" t="s">
        <v>472</v>
      </c>
      <c r="M34" s="145" t="s">
        <v>473</v>
      </c>
      <c r="N34" s="160" t="s">
        <v>474</v>
      </c>
      <c r="O34" s="158" t="s">
        <v>475</v>
      </c>
      <c r="P34" s="159" t="s">
        <v>476</v>
      </c>
      <c r="Q34" s="145" t="s">
        <v>477</v>
      </c>
      <c r="R34" s="160" t="s">
        <v>478</v>
      </c>
      <c r="S34" s="158" t="s">
        <v>479</v>
      </c>
      <c r="T34" s="159" t="s">
        <v>480</v>
      </c>
      <c r="U34" s="145" t="s">
        <v>481</v>
      </c>
      <c r="V34" s="145" t="s">
        <v>482</v>
      </c>
      <c r="W34" s="145" t="s">
        <v>483</v>
      </c>
    </row>
    <row r="35" spans="2:27" s="8" customFormat="1" ht="20.25" customHeight="1">
      <c r="B35" s="381" t="s">
        <v>484</v>
      </c>
      <c r="C35" s="382"/>
      <c r="D35" s="382"/>
      <c r="E35" s="110">
        <f>'Hoja de Registro-1'!C8</f>
        <v>35</v>
      </c>
      <c r="F35" s="110">
        <f>'Hoja de Registro-1'!D8</f>
        <v>44</v>
      </c>
      <c r="G35" s="111">
        <f>'Hoja de Registro-1'!E8</f>
        <v>41</v>
      </c>
      <c r="H35" s="112">
        <f>+IFERROR(SUM(E35:G35),"")</f>
        <v>120</v>
      </c>
      <c r="I35" s="113">
        <f>'Hoja de Registro-1'!H8</f>
        <v>0</v>
      </c>
      <c r="J35" s="110">
        <f>'Hoja de Registro-1'!I8</f>
        <v>0</v>
      </c>
      <c r="K35" s="111">
        <f>'Hoja de Registro-1'!J8</f>
        <v>0</v>
      </c>
      <c r="L35" s="112">
        <f>+IFERROR(SUM(I35:K35),"")</f>
        <v>0</v>
      </c>
      <c r="M35" s="112">
        <f>IFERROR(SUM(E35:G35,I35:K35),"")</f>
        <v>120</v>
      </c>
      <c r="N35" s="113">
        <f>'Hoja de Registro-1'!M8</f>
        <v>0</v>
      </c>
      <c r="O35" s="110">
        <f>'Hoja de Registro-1'!N8</f>
        <v>0</v>
      </c>
      <c r="P35" s="111">
        <f>'Hoja de Registro-1'!O8</f>
        <v>0</v>
      </c>
      <c r="Q35" s="112">
        <f>+IFERROR(SUM(N35:P35),"")</f>
        <v>0</v>
      </c>
      <c r="R35" s="113">
        <f>'Hoja de Registro-1'!R8</f>
        <v>0</v>
      </c>
      <c r="S35" s="110">
        <f>'Hoja de Registro-1'!S8</f>
        <v>0</v>
      </c>
      <c r="T35" s="111">
        <f>'Hoja de Registro-1'!T8</f>
        <v>0</v>
      </c>
      <c r="U35" s="112">
        <f>+IFERROR(SUM(R35:T35),"")</f>
        <v>0</v>
      </c>
      <c r="V35" s="112">
        <f>IFERROR(SUM(N35:P35,R35:T35),"")</f>
        <v>0</v>
      </c>
      <c r="W35" s="131">
        <f>IF(SUM(E35,F35,G35,I35,J35,K35,N35,O35,P35,R35,S35,T35)=0,"",SUM(E35,F35,G35,I35,J35,K35,N35,O35,P35,R35,S35,T35))</f>
        <v>120</v>
      </c>
    </row>
    <row r="36" spans="2:27" s="8" customFormat="1" ht="20.25" customHeight="1">
      <c r="B36" s="381" t="s">
        <v>485</v>
      </c>
      <c r="C36" s="382"/>
      <c r="D36" s="382"/>
      <c r="E36" s="110">
        <f>'Hoja de Registro-1'!C9</f>
        <v>86</v>
      </c>
      <c r="F36" s="110">
        <f>'Hoja de Registro-1'!D9</f>
        <v>49</v>
      </c>
      <c r="G36" s="111">
        <f>'Hoja de Registro-1'!E9</f>
        <v>35</v>
      </c>
      <c r="H36" s="112">
        <f>+IFERROR(SUM(E36:G36),"")</f>
        <v>170</v>
      </c>
      <c r="I36" s="113">
        <f>'Hoja de Registro-1'!H9</f>
        <v>0</v>
      </c>
      <c r="J36" s="110">
        <f>'Hoja de Registro-1'!I9</f>
        <v>0</v>
      </c>
      <c r="K36" s="111">
        <f>'Hoja de Registro-1'!J9</f>
        <v>0</v>
      </c>
      <c r="L36" s="112">
        <f>+IFERROR(SUM(I36:K36),"")</f>
        <v>0</v>
      </c>
      <c r="M36" s="112">
        <f>IFERROR(SUM(E36:G36,I36:K36),"")</f>
        <v>170</v>
      </c>
      <c r="N36" s="113">
        <f>'Hoja de Registro-1'!M9</f>
        <v>0</v>
      </c>
      <c r="O36" s="110">
        <f>'Hoja de Registro-1'!N9</f>
        <v>0</v>
      </c>
      <c r="P36" s="111">
        <f>'Hoja de Registro-1'!O9</f>
        <v>0</v>
      </c>
      <c r="Q36" s="112">
        <f>+IFERROR(SUM(N36:P36),"")</f>
        <v>0</v>
      </c>
      <c r="R36" s="113">
        <f>'Hoja de Registro-1'!R9</f>
        <v>0</v>
      </c>
      <c r="S36" s="110">
        <f>'Hoja de Registro-1'!S9</f>
        <v>0</v>
      </c>
      <c r="T36" s="111">
        <f>'Hoja de Registro-1'!T9</f>
        <v>0</v>
      </c>
      <c r="U36" s="112">
        <f>+IFERROR(SUM(R36:T36),"")</f>
        <v>0</v>
      </c>
      <c r="V36" s="112">
        <f>IFERROR(SUM(N36:P36,R36:T36),"")</f>
        <v>0</v>
      </c>
      <c r="W36" s="131">
        <f>IF(SUM(E36,F36,G36,I36,J36,K36,N36,O36,P36,R36,S36,T36)=0,"",SUM(E36,F36,G36,I36,J36,K36,N36,O36,P36,R36,S36,T36))</f>
        <v>170</v>
      </c>
    </row>
    <row r="37" spans="2:27" s="9" customFormat="1" ht="21" customHeight="1">
      <c r="B37" s="235" t="s">
        <v>486</v>
      </c>
      <c r="C37" s="236"/>
      <c r="D37" s="236"/>
      <c r="E37" s="114">
        <f>IF($E$23="DESCENDENTE","",IF($E$23&lt;&gt;"ASCENDENTE","",IFERROR(E35/E36,"")))</f>
        <v>0.40697674418604651</v>
      </c>
      <c r="F37" s="114">
        <f t="shared" ref="F37:W37" si="0">IF($E$23="DESCENDENTE","",IF($E$23&lt;&gt;"ASCENDENTE","",IFERROR(F35/F36,"")))</f>
        <v>0.89795918367346939</v>
      </c>
      <c r="G37" s="115">
        <f t="shared" si="0"/>
        <v>1.1714285714285715</v>
      </c>
      <c r="H37" s="130">
        <f t="shared" si="0"/>
        <v>0.70588235294117652</v>
      </c>
      <c r="I37" s="117" t="str">
        <f t="shared" si="0"/>
        <v/>
      </c>
      <c r="J37" s="114" t="str">
        <f t="shared" si="0"/>
        <v/>
      </c>
      <c r="K37" s="115" t="str">
        <f t="shared" si="0"/>
        <v/>
      </c>
      <c r="L37" s="130" t="str">
        <f t="shared" si="0"/>
        <v/>
      </c>
      <c r="M37" s="130">
        <f t="shared" si="0"/>
        <v>0.70588235294117652</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0.70588235294117652</v>
      </c>
    </row>
    <row r="38" spans="2:27" s="9" customFormat="1" ht="21" customHeight="1">
      <c r="B38" s="235" t="s">
        <v>487</v>
      </c>
      <c r="C38" s="236"/>
      <c r="D38" s="237"/>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7" s="9" customFormat="1" ht="21" customHeight="1">
      <c r="B39" s="235" t="s">
        <v>488</v>
      </c>
      <c r="C39" s="236"/>
      <c r="D39" s="237"/>
      <c r="E39" s="114"/>
      <c r="F39" s="114"/>
      <c r="G39" s="115"/>
      <c r="H39" s="130"/>
      <c r="I39" s="117"/>
      <c r="J39" s="114"/>
      <c r="K39" s="115"/>
      <c r="L39" s="130"/>
      <c r="M39" s="130"/>
      <c r="N39" s="117"/>
      <c r="O39" s="114"/>
      <c r="P39" s="115"/>
      <c r="Q39" s="130"/>
      <c r="R39" s="117"/>
      <c r="S39" s="114"/>
      <c r="T39" s="115"/>
      <c r="U39" s="130"/>
      <c r="V39" s="130"/>
      <c r="W39" s="130"/>
    </row>
    <row r="40" spans="2:27" s="9" customFormat="1" ht="20.25" customHeight="1">
      <c r="B40" s="235" t="s">
        <v>489</v>
      </c>
      <c r="C40" s="236"/>
      <c r="D40" s="236"/>
      <c r="E40" s="114">
        <f>IF($J$30="","",$J$30)</f>
        <v>0.25</v>
      </c>
      <c r="F40" s="114">
        <f t="shared" ref="F40:G40" si="2">IF($J$30="","",$J$30)</f>
        <v>0.25</v>
      </c>
      <c r="G40" s="114">
        <f t="shared" si="2"/>
        <v>0.25</v>
      </c>
      <c r="H40" s="130">
        <f>IF($J$30="","",$J$30)</f>
        <v>0.25</v>
      </c>
      <c r="I40" s="114">
        <f>IF($J$30="","",$J$30)</f>
        <v>0.25</v>
      </c>
      <c r="J40" s="114">
        <f t="shared" ref="J40:K40" si="3">IF($J$30="","",$J$30)</f>
        <v>0.25</v>
      </c>
      <c r="K40" s="114">
        <f t="shared" si="3"/>
        <v>0.25</v>
      </c>
      <c r="L40" s="130">
        <f>IF($J$30="","",$J$30)</f>
        <v>0.25</v>
      </c>
      <c r="M40" s="130">
        <f>IF($J$30="","",$J$30)</f>
        <v>0.25</v>
      </c>
      <c r="N40" s="117">
        <f t="shared" ref="N40:O40" si="4">IF($J$30="","",$J$30)</f>
        <v>0.25</v>
      </c>
      <c r="O40" s="114">
        <f t="shared" si="4"/>
        <v>0.25</v>
      </c>
      <c r="P40" s="115">
        <f>IF($J$30="","",$J$30)</f>
        <v>0.25</v>
      </c>
      <c r="Q40" s="130">
        <f>IF($J$30="","",$J$30)</f>
        <v>0.25</v>
      </c>
      <c r="R40" s="114">
        <f t="shared" ref="R40:S40" si="5">IF($J$30="","",$J$30)</f>
        <v>0.25</v>
      </c>
      <c r="S40" s="114">
        <f t="shared" si="5"/>
        <v>0.25</v>
      </c>
      <c r="T40" s="115">
        <f>IF($J$30="","",$J$30)</f>
        <v>0.25</v>
      </c>
      <c r="U40" s="130">
        <f>IF($J$30="","",$J$30)</f>
        <v>0.25</v>
      </c>
      <c r="V40" s="130">
        <f>IF($J$30="","",$J$30)</f>
        <v>0.25</v>
      </c>
      <c r="W40" s="130">
        <f>IF($J$30="","",$J$30)</f>
        <v>0.25</v>
      </c>
      <c r="AA40" s="206"/>
    </row>
    <row r="41" spans="2:27" s="9" customFormat="1" ht="27.75" customHeight="1" thickBot="1">
      <c r="B41" s="338" t="s">
        <v>490</v>
      </c>
      <c r="C41" s="339"/>
      <c r="D41" s="339"/>
      <c r="E41" s="114">
        <f>(IFERROR((E35/E36)/E40,""))</f>
        <v>1.6279069767441861</v>
      </c>
      <c r="F41" s="114">
        <f t="shared" ref="F41:G41" si="6">(IFERROR((F35/F36)/F40,""))</f>
        <v>3.5918367346938775</v>
      </c>
      <c r="G41" s="114">
        <f t="shared" si="6"/>
        <v>4.6857142857142859</v>
      </c>
      <c r="H41" s="116">
        <f>(IFERROR((H35/H36)/H40,""))</f>
        <v>2.8235294117647061</v>
      </c>
      <c r="I41" s="117" t="str">
        <f>(IFERROR((I35/I36)/I40,""))</f>
        <v/>
      </c>
      <c r="J41" s="114" t="str">
        <f>(IFERROR((J35/J36)/J40,""))</f>
        <v/>
      </c>
      <c r="K41" s="115" t="str">
        <f>(IFERROR((K35/K36)/K40,""))</f>
        <v/>
      </c>
      <c r="L41" s="116" t="str">
        <f t="shared" ref="L41:W41" si="7">(IFERROR((L35/L36)/L40,""))</f>
        <v/>
      </c>
      <c r="M41" s="116">
        <f t="shared" si="7"/>
        <v>2.8235294117647061</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f t="shared" si="7"/>
        <v>2.8235294117647061</v>
      </c>
    </row>
    <row r="42" spans="2:27" s="9" customFormat="1" ht="32.25" hidden="1" customHeight="1" thickBot="1">
      <c r="B42" s="335" t="s">
        <v>491</v>
      </c>
      <c r="C42" s="336"/>
      <c r="D42" s="336"/>
      <c r="E42" s="155" t="str">
        <f>(IFERROR((#REF!/E35)/E40,""))</f>
        <v/>
      </c>
      <c r="F42" s="155">
        <f t="shared" ref="F42:W42" si="8">(IFERROR((F35/F36)/F40,""))</f>
        <v>3.5918367346938775</v>
      </c>
      <c r="G42" s="156">
        <f t="shared" si="8"/>
        <v>4.6857142857142859</v>
      </c>
      <c r="H42" s="154">
        <f t="shared" si="8"/>
        <v>2.8235294117647061</v>
      </c>
      <c r="I42" s="157" t="str">
        <f t="shared" si="8"/>
        <v/>
      </c>
      <c r="J42" s="155" t="str">
        <f t="shared" si="8"/>
        <v/>
      </c>
      <c r="K42" s="156" t="str">
        <f t="shared" si="8"/>
        <v/>
      </c>
      <c r="L42" s="154" t="str">
        <f t="shared" si="8"/>
        <v/>
      </c>
      <c r="M42" s="154">
        <f t="shared" si="8"/>
        <v>2.8235294117647061</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2.8235294117647061</v>
      </c>
    </row>
    <row r="43" spans="2:27" s="9" customFormat="1" ht="14.25" thickBot="1">
      <c r="B43" s="390"/>
      <c r="C43" s="391"/>
      <c r="D43" s="391"/>
      <c r="E43" s="391"/>
      <c r="F43" s="391"/>
      <c r="G43" s="391"/>
      <c r="H43" s="392"/>
      <c r="I43" s="391"/>
      <c r="J43" s="391"/>
      <c r="K43" s="391"/>
      <c r="L43" s="392"/>
      <c r="M43" s="392"/>
      <c r="N43" s="391"/>
      <c r="O43" s="391"/>
      <c r="P43" s="391"/>
      <c r="Q43" s="392"/>
      <c r="R43" s="391"/>
      <c r="S43" s="391"/>
      <c r="T43" s="391"/>
      <c r="U43" s="392"/>
      <c r="V43" s="392"/>
      <c r="W43" s="393"/>
    </row>
    <row r="44" spans="2:27" ht="15" customHeight="1">
      <c r="B44" s="118"/>
      <c r="C44" s="119"/>
      <c r="D44" s="119"/>
      <c r="E44" s="119"/>
      <c r="F44" s="119"/>
      <c r="G44" s="119"/>
      <c r="H44" s="119"/>
      <c r="I44" s="119"/>
      <c r="J44" s="119"/>
      <c r="K44" s="119"/>
      <c r="L44" s="120"/>
      <c r="M44" s="119"/>
      <c r="N44" s="387" t="s">
        <v>492</v>
      </c>
      <c r="O44" s="388"/>
      <c r="P44" s="388"/>
      <c r="Q44" s="388"/>
      <c r="R44" s="388"/>
      <c r="S44" s="388"/>
      <c r="T44" s="388"/>
      <c r="U44" s="388"/>
      <c r="V44" s="388"/>
      <c r="W44" s="389"/>
    </row>
    <row r="45" spans="2:27" ht="15" customHeight="1">
      <c r="B45" s="121"/>
      <c r="C45" s="106"/>
      <c r="D45" s="106"/>
      <c r="E45" s="106"/>
      <c r="F45" s="106"/>
      <c r="G45" s="106"/>
      <c r="H45" s="106"/>
      <c r="I45" s="106"/>
      <c r="J45" s="106"/>
      <c r="K45" s="106"/>
      <c r="L45" s="122"/>
      <c r="M45" s="106"/>
      <c r="N45" s="264"/>
      <c r="O45" s="265"/>
      <c r="P45" s="265"/>
      <c r="Q45" s="265"/>
      <c r="R45" s="265"/>
      <c r="S45" s="265"/>
      <c r="T45" s="265"/>
      <c r="U45" s="265"/>
      <c r="V45" s="265"/>
      <c r="W45" s="266"/>
    </row>
    <row r="46" spans="2:27" ht="23.25" customHeight="1">
      <c r="B46" s="121"/>
      <c r="C46" s="106"/>
      <c r="D46" s="106"/>
      <c r="E46" s="106"/>
      <c r="F46" s="106"/>
      <c r="G46" s="106"/>
      <c r="H46" s="106"/>
      <c r="I46" s="106"/>
      <c r="J46" s="106"/>
      <c r="K46" s="106"/>
      <c r="L46" s="122"/>
      <c r="M46" s="106"/>
      <c r="N46" s="239" t="s">
        <v>493</v>
      </c>
      <c r="O46" s="240"/>
      <c r="P46" s="240"/>
      <c r="Q46" s="240"/>
      <c r="R46" s="240"/>
      <c r="S46" s="240"/>
      <c r="T46" s="240"/>
      <c r="U46" s="240"/>
      <c r="V46" s="240"/>
      <c r="W46" s="241"/>
    </row>
    <row r="47" spans="2:27" ht="23.25" customHeight="1">
      <c r="B47" s="121"/>
      <c r="C47" s="106"/>
      <c r="D47" s="106"/>
      <c r="E47" s="106"/>
      <c r="F47" s="106"/>
      <c r="G47" s="106"/>
      <c r="H47" s="106"/>
      <c r="I47" s="106"/>
      <c r="J47" s="106"/>
      <c r="K47" s="106"/>
      <c r="L47" s="122"/>
      <c r="M47" s="106"/>
      <c r="N47" s="242"/>
      <c r="O47" s="243"/>
      <c r="P47" s="243"/>
      <c r="Q47" s="243"/>
      <c r="R47" s="243"/>
      <c r="S47" s="243"/>
      <c r="T47" s="243"/>
      <c r="U47" s="243"/>
      <c r="V47" s="243"/>
      <c r="W47" s="244"/>
    </row>
    <row r="48" spans="2:27" ht="23.25" customHeight="1">
      <c r="B48" s="121"/>
      <c r="C48" s="106"/>
      <c r="D48" s="106"/>
      <c r="E48" s="106"/>
      <c r="F48" s="106"/>
      <c r="G48" s="106"/>
      <c r="H48" s="106"/>
      <c r="I48" s="106"/>
      <c r="J48" s="106"/>
      <c r="K48" s="106"/>
      <c r="L48" s="122"/>
      <c r="M48" s="106"/>
      <c r="N48" s="245"/>
      <c r="O48" s="246"/>
      <c r="P48" s="246"/>
      <c r="Q48" s="246"/>
      <c r="R48" s="246"/>
      <c r="S48" s="246"/>
      <c r="T48" s="246"/>
      <c r="U48" s="246"/>
      <c r="V48" s="246"/>
      <c r="W48" s="247"/>
    </row>
    <row r="49" spans="2:23" ht="23.25" customHeight="1">
      <c r="B49" s="121"/>
      <c r="C49" s="106"/>
      <c r="D49" s="106"/>
      <c r="E49" s="106"/>
      <c r="F49" s="106"/>
      <c r="G49" s="106"/>
      <c r="H49" s="106"/>
      <c r="I49" s="106"/>
      <c r="J49" s="106"/>
      <c r="K49" s="106"/>
      <c r="L49" s="122"/>
      <c r="M49" s="106"/>
      <c r="N49" s="239" t="s">
        <v>494</v>
      </c>
      <c r="O49" s="240"/>
      <c r="P49" s="240"/>
      <c r="Q49" s="240"/>
      <c r="R49" s="240"/>
      <c r="S49" s="240"/>
      <c r="T49" s="240"/>
      <c r="U49" s="240"/>
      <c r="V49" s="240"/>
      <c r="W49" s="241"/>
    </row>
    <row r="50" spans="2:23" ht="23.25" customHeight="1">
      <c r="B50" s="121"/>
      <c r="C50" s="106"/>
      <c r="D50" s="106"/>
      <c r="E50" s="106"/>
      <c r="F50" s="106"/>
      <c r="G50" s="106"/>
      <c r="H50" s="106"/>
      <c r="I50" s="106"/>
      <c r="J50" s="106"/>
      <c r="K50" s="106"/>
      <c r="L50" s="122"/>
      <c r="M50" s="106"/>
      <c r="N50" s="245"/>
      <c r="O50" s="246"/>
      <c r="P50" s="246"/>
      <c r="Q50" s="246"/>
      <c r="R50" s="246"/>
      <c r="S50" s="246"/>
      <c r="T50" s="246"/>
      <c r="U50" s="246"/>
      <c r="V50" s="246"/>
      <c r="W50" s="247"/>
    </row>
    <row r="51" spans="2:23" ht="23.25" customHeight="1">
      <c r="B51" s="121"/>
      <c r="C51" s="106"/>
      <c r="D51" s="106"/>
      <c r="E51" s="106"/>
      <c r="F51" s="106"/>
      <c r="G51" s="106"/>
      <c r="H51" s="106"/>
      <c r="I51" s="106"/>
      <c r="J51" s="106"/>
      <c r="K51" s="106"/>
      <c r="L51" s="122"/>
      <c r="M51" s="106"/>
      <c r="N51" s="239" t="s">
        <v>495</v>
      </c>
      <c r="O51" s="240"/>
      <c r="P51" s="240"/>
      <c r="Q51" s="240"/>
      <c r="R51" s="240"/>
      <c r="S51" s="240"/>
      <c r="T51" s="240"/>
      <c r="U51" s="240"/>
      <c r="V51" s="240"/>
      <c r="W51" s="241"/>
    </row>
    <row r="52" spans="2:23" ht="23.25" customHeight="1">
      <c r="B52" s="121"/>
      <c r="C52" s="106"/>
      <c r="D52" s="106"/>
      <c r="E52" s="106"/>
      <c r="F52" s="106"/>
      <c r="G52" s="106"/>
      <c r="H52" s="106"/>
      <c r="I52" s="106"/>
      <c r="J52" s="106"/>
      <c r="K52" s="106"/>
      <c r="L52" s="122"/>
      <c r="M52" s="106"/>
      <c r="N52" s="245"/>
      <c r="O52" s="246"/>
      <c r="P52" s="246"/>
      <c r="Q52" s="246"/>
      <c r="R52" s="246"/>
      <c r="S52" s="246"/>
      <c r="T52" s="246"/>
      <c r="U52" s="246"/>
      <c r="V52" s="246"/>
      <c r="W52" s="247"/>
    </row>
    <row r="53" spans="2:23" ht="23.25" customHeight="1">
      <c r="B53" s="121"/>
      <c r="C53" s="106"/>
      <c r="D53" s="106"/>
      <c r="E53" s="106"/>
      <c r="F53" s="106"/>
      <c r="G53" s="106"/>
      <c r="H53" s="106"/>
      <c r="I53" s="106"/>
      <c r="J53" s="106"/>
      <c r="K53" s="106"/>
      <c r="L53" s="122"/>
      <c r="M53" s="106"/>
      <c r="N53" s="248" t="s">
        <v>496</v>
      </c>
      <c r="O53" s="248"/>
      <c r="P53" s="248"/>
      <c r="Q53" s="248"/>
      <c r="R53" s="248"/>
      <c r="S53" s="248"/>
      <c r="T53" s="248"/>
      <c r="U53" s="248"/>
      <c r="V53" s="248"/>
      <c r="W53" s="248"/>
    </row>
    <row r="54" spans="2:23" ht="23.25" customHeight="1">
      <c r="B54" s="121"/>
      <c r="C54" s="106"/>
      <c r="D54" s="106"/>
      <c r="E54" s="106"/>
      <c r="F54" s="106"/>
      <c r="G54" s="106"/>
      <c r="H54" s="106"/>
      <c r="I54" s="106"/>
      <c r="J54" s="106"/>
      <c r="K54" s="106"/>
      <c r="L54" s="122"/>
      <c r="M54" s="106"/>
      <c r="N54" s="248"/>
      <c r="O54" s="248"/>
      <c r="P54" s="248"/>
      <c r="Q54" s="248"/>
      <c r="R54" s="248"/>
      <c r="S54" s="248"/>
      <c r="T54" s="248"/>
      <c r="U54" s="248"/>
      <c r="V54" s="248"/>
      <c r="W54" s="248"/>
    </row>
    <row r="55" spans="2:23" ht="23.25" customHeight="1">
      <c r="B55" s="121"/>
      <c r="C55" s="106"/>
      <c r="D55" s="106"/>
      <c r="E55" s="106"/>
      <c r="F55" s="106"/>
      <c r="G55" s="106"/>
      <c r="H55" s="106"/>
      <c r="I55" s="106"/>
      <c r="J55" s="106"/>
      <c r="K55" s="106"/>
      <c r="L55" s="122"/>
      <c r="M55" s="106"/>
      <c r="N55" s="248"/>
      <c r="O55" s="248"/>
      <c r="P55" s="248"/>
      <c r="Q55" s="248"/>
      <c r="R55" s="248"/>
      <c r="S55" s="248"/>
      <c r="T55" s="248"/>
      <c r="U55" s="248"/>
      <c r="V55" s="248"/>
      <c r="W55" s="248"/>
    </row>
    <row r="56" spans="2:23" ht="15" customHeight="1">
      <c r="B56" s="121"/>
      <c r="C56" s="106"/>
      <c r="D56" s="106"/>
      <c r="E56" s="106"/>
      <c r="F56" s="106"/>
      <c r="G56" s="106"/>
      <c r="H56" s="106"/>
      <c r="I56" s="106"/>
      <c r="J56" s="106"/>
      <c r="K56" s="106"/>
      <c r="L56" s="122"/>
      <c r="M56" s="106"/>
      <c r="N56" s="261" t="s">
        <v>497</v>
      </c>
      <c r="O56" s="262"/>
      <c r="P56" s="262"/>
      <c r="Q56" s="262"/>
      <c r="R56" s="262"/>
      <c r="S56" s="262"/>
      <c r="T56" s="262"/>
      <c r="U56" s="262"/>
      <c r="V56" s="262"/>
      <c r="W56" s="263"/>
    </row>
    <row r="57" spans="2:23" ht="15" customHeight="1">
      <c r="B57" s="121"/>
      <c r="C57" s="106"/>
      <c r="D57" s="106"/>
      <c r="E57" s="106"/>
      <c r="F57" s="106"/>
      <c r="G57" s="106"/>
      <c r="H57" s="106"/>
      <c r="I57" s="106"/>
      <c r="J57" s="106"/>
      <c r="K57" s="106"/>
      <c r="L57" s="122"/>
      <c r="M57" s="106"/>
      <c r="N57" s="264"/>
      <c r="O57" s="265"/>
      <c r="P57" s="265"/>
      <c r="Q57" s="265"/>
      <c r="R57" s="265"/>
      <c r="S57" s="265"/>
      <c r="T57" s="265"/>
      <c r="U57" s="265"/>
      <c r="V57" s="265"/>
      <c r="W57" s="266"/>
    </row>
    <row r="58" spans="2:23" ht="29.25" customHeight="1">
      <c r="B58" s="121"/>
      <c r="C58" s="106"/>
      <c r="D58" s="106"/>
      <c r="E58" s="106"/>
      <c r="F58" s="106"/>
      <c r="G58" s="106"/>
      <c r="H58" s="106"/>
      <c r="I58" s="106"/>
      <c r="J58" s="106"/>
      <c r="K58" s="106"/>
      <c r="L58" s="122"/>
      <c r="M58" s="106"/>
      <c r="N58" s="249" t="s">
        <v>498</v>
      </c>
      <c r="O58" s="250"/>
      <c r="P58" s="250"/>
      <c r="Q58" s="251"/>
      <c r="R58" s="258" t="s">
        <v>499</v>
      </c>
      <c r="S58" s="258"/>
      <c r="T58" s="274" t="s">
        <v>500</v>
      </c>
      <c r="U58" s="258"/>
      <c r="V58" s="268"/>
      <c r="W58" s="269"/>
    </row>
    <row r="59" spans="2:23" ht="15" customHeight="1">
      <c r="B59" s="121"/>
      <c r="C59" s="106"/>
      <c r="D59" s="106"/>
      <c r="E59" s="106"/>
      <c r="F59" s="106"/>
      <c r="G59" s="106"/>
      <c r="H59" s="106"/>
      <c r="I59" s="106"/>
      <c r="J59" s="106"/>
      <c r="K59" s="106"/>
      <c r="L59" s="122"/>
      <c r="M59" s="106"/>
      <c r="N59" s="252"/>
      <c r="O59" s="253"/>
      <c r="P59" s="253"/>
      <c r="Q59" s="254"/>
      <c r="R59" s="259"/>
      <c r="S59" s="259"/>
      <c r="T59" s="275"/>
      <c r="U59" s="259"/>
      <c r="V59" s="270"/>
      <c r="W59" s="271"/>
    </row>
    <row r="60" spans="2:23" ht="15" customHeight="1">
      <c r="B60" s="121"/>
      <c r="C60" s="106"/>
      <c r="D60" s="106"/>
      <c r="E60" s="106"/>
      <c r="F60" s="106"/>
      <c r="G60" s="106"/>
      <c r="H60" s="106"/>
      <c r="I60" s="106"/>
      <c r="J60" s="106"/>
      <c r="K60" s="106"/>
      <c r="L60" s="122"/>
      <c r="M60" s="106"/>
      <c r="N60" s="249" t="s">
        <v>501</v>
      </c>
      <c r="O60" s="250"/>
      <c r="P60" s="250"/>
      <c r="Q60" s="251"/>
      <c r="R60" s="260" t="s">
        <v>499</v>
      </c>
      <c r="S60" s="260"/>
      <c r="T60" s="274" t="s">
        <v>500</v>
      </c>
      <c r="U60" s="258"/>
      <c r="V60" s="270"/>
      <c r="W60" s="271"/>
    </row>
    <row r="61" spans="2:23" ht="15" customHeight="1">
      <c r="B61" s="121"/>
      <c r="C61" s="106"/>
      <c r="D61" s="106"/>
      <c r="E61" s="106"/>
      <c r="F61" s="106"/>
      <c r="G61" s="106"/>
      <c r="H61" s="106"/>
      <c r="I61" s="106"/>
      <c r="J61" s="106"/>
      <c r="K61" s="106"/>
      <c r="L61" s="122"/>
      <c r="M61" s="106"/>
      <c r="N61" s="255"/>
      <c r="O61" s="256"/>
      <c r="P61" s="256"/>
      <c r="Q61" s="257"/>
      <c r="R61" s="260"/>
      <c r="S61" s="260"/>
      <c r="T61" s="276"/>
      <c r="U61" s="267"/>
      <c r="V61" s="270"/>
      <c r="W61" s="271"/>
    </row>
    <row r="62" spans="2:23" ht="15" customHeight="1" thickBot="1">
      <c r="B62" s="123"/>
      <c r="C62" s="124"/>
      <c r="D62" s="124"/>
      <c r="E62" s="124"/>
      <c r="F62" s="124"/>
      <c r="G62" s="124"/>
      <c r="H62" s="124"/>
      <c r="I62" s="124"/>
      <c r="J62" s="124"/>
      <c r="K62" s="124"/>
      <c r="L62" s="125"/>
      <c r="M62" s="124"/>
      <c r="N62" s="252"/>
      <c r="O62" s="253"/>
      <c r="P62" s="253"/>
      <c r="Q62" s="254"/>
      <c r="R62" s="260"/>
      <c r="S62" s="260"/>
      <c r="T62" s="275"/>
      <c r="U62" s="259"/>
      <c r="V62" s="272"/>
      <c r="W62" s="273"/>
    </row>
    <row r="63" spans="2:23">
      <c r="B63" s="10"/>
      <c r="C63" s="10"/>
      <c r="D63" s="10"/>
      <c r="E63" s="10"/>
      <c r="F63" s="10"/>
      <c r="G63" s="10"/>
      <c r="H63" s="10"/>
      <c r="I63" s="10"/>
      <c r="J63" s="10"/>
      <c r="K63" s="10"/>
      <c r="L63" s="10"/>
      <c r="M63" s="10"/>
      <c r="N63" s="10"/>
      <c r="O63" s="10"/>
      <c r="P63" s="10"/>
    </row>
    <row r="64" spans="2:23">
      <c r="B64" s="238" t="s">
        <v>502</v>
      </c>
      <c r="C64" s="238"/>
      <c r="D64" s="238"/>
      <c r="E64" s="238"/>
      <c r="F64" s="238"/>
      <c r="G64" s="238"/>
      <c r="H64" s="238"/>
      <c r="I64" s="238"/>
      <c r="J64" s="238"/>
      <c r="K64" s="238"/>
      <c r="L64" s="238"/>
      <c r="O64" s="10"/>
      <c r="P64" s="10"/>
    </row>
    <row r="65" spans="2:23">
      <c r="B65" s="10" t="s">
        <v>502</v>
      </c>
      <c r="O65" s="10"/>
      <c r="P65" s="10"/>
    </row>
    <row r="66" spans="2:23">
      <c r="B66" s="12" t="s">
        <v>503</v>
      </c>
      <c r="F66" s="12" t="s">
        <v>504</v>
      </c>
      <c r="G66" s="12" t="s">
        <v>505</v>
      </c>
      <c r="H66" s="12" t="s">
        <v>506</v>
      </c>
      <c r="I66" s="12" t="s">
        <v>507</v>
      </c>
      <c r="J66" s="12" t="s">
        <v>508</v>
      </c>
      <c r="O66" s="10"/>
      <c r="P66" s="10"/>
      <c r="Q66" s="10"/>
      <c r="R66" s="10"/>
      <c r="S66" s="10"/>
      <c r="T66" s="10"/>
      <c r="U66" s="10"/>
      <c r="V66" s="10"/>
      <c r="W66" s="10"/>
    </row>
    <row r="67" spans="2:23">
      <c r="B67" s="12" t="s">
        <v>502</v>
      </c>
      <c r="F67" s="13">
        <f>+H37</f>
        <v>0.70588235294117652</v>
      </c>
      <c r="G67" s="13" t="str">
        <f>+L37</f>
        <v/>
      </c>
      <c r="H67" s="13" t="str">
        <f>+Q37</f>
        <v/>
      </c>
      <c r="I67" s="13" t="str">
        <f>+U37</f>
        <v/>
      </c>
      <c r="J67" s="13">
        <f>+W37</f>
        <v>0.70588235294117652</v>
      </c>
      <c r="N67" s="14"/>
      <c r="O67" s="15"/>
      <c r="P67" s="15"/>
      <c r="Q67" s="15"/>
      <c r="R67" s="15"/>
      <c r="S67" s="10"/>
      <c r="T67" s="10"/>
      <c r="U67" s="10"/>
      <c r="V67" s="10"/>
      <c r="W67" s="10"/>
    </row>
    <row r="68" spans="2:23" hidden="1">
      <c r="F68" s="14">
        <f>+H40</f>
        <v>0.25</v>
      </c>
      <c r="G68" s="14">
        <f>+L40</f>
        <v>0.25</v>
      </c>
      <c r="H68" s="14">
        <f>+Q40</f>
        <v>0.25</v>
      </c>
      <c r="I68" s="14">
        <f>+U40</f>
        <v>0.25</v>
      </c>
      <c r="J68" s="14">
        <f>+W40</f>
        <v>0.25</v>
      </c>
      <c r="K68" s="14"/>
      <c r="L68" s="14"/>
      <c r="M68" s="14"/>
      <c r="O68" s="10"/>
      <c r="P68" s="10"/>
      <c r="Q68" s="10"/>
      <c r="R68" s="10"/>
      <c r="S68" s="10"/>
      <c r="T68" s="10"/>
      <c r="U68" s="10"/>
      <c r="V68" s="10"/>
      <c r="W68" s="10"/>
    </row>
    <row r="69" spans="2:23" hidden="1">
      <c r="F69" s="13">
        <f>+H41</f>
        <v>2.8235294117647061</v>
      </c>
      <c r="G69" s="13" t="str">
        <f>+L41</f>
        <v/>
      </c>
      <c r="H69" s="13" t="str">
        <f>+Q41</f>
        <v/>
      </c>
      <c r="I69" s="13" t="str">
        <f>+U41</f>
        <v/>
      </c>
      <c r="J69" s="13">
        <f>+W41</f>
        <v>2.8235294117647061</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T60:T62"/>
    <mergeCell ref="U60:U62"/>
    <mergeCell ref="B64:L64"/>
    <mergeCell ref="N56:W57"/>
    <mergeCell ref="N58:Q59"/>
    <mergeCell ref="R58:R59"/>
    <mergeCell ref="S58:S59"/>
    <mergeCell ref="T58:T59"/>
    <mergeCell ref="U58:U59"/>
    <mergeCell ref="V58:W62"/>
    <mergeCell ref="N60:Q62"/>
    <mergeCell ref="R60:R62"/>
    <mergeCell ref="S60:S62"/>
    <mergeCell ref="N53:W55"/>
    <mergeCell ref="B37:D37"/>
    <mergeCell ref="B38:D38"/>
    <mergeCell ref="B39:D39"/>
    <mergeCell ref="B40:D40"/>
    <mergeCell ref="B41:D41"/>
    <mergeCell ref="B42:D42"/>
    <mergeCell ref="B43:W43"/>
    <mergeCell ref="N44:W45"/>
    <mergeCell ref="N46:W48"/>
    <mergeCell ref="N49:W50"/>
    <mergeCell ref="N51:W52"/>
    <mergeCell ref="B36:D36"/>
    <mergeCell ref="B30:D30"/>
    <mergeCell ref="E30:F30"/>
    <mergeCell ref="G30:I30"/>
    <mergeCell ref="J30:K30"/>
    <mergeCell ref="B31:W31"/>
    <mergeCell ref="B32:W32"/>
    <mergeCell ref="B33:W33"/>
    <mergeCell ref="B34:D34"/>
    <mergeCell ref="B35:D35"/>
    <mergeCell ref="B26:W26"/>
    <mergeCell ref="B27:D27"/>
    <mergeCell ref="E27:W27"/>
    <mergeCell ref="L30:O30"/>
    <mergeCell ref="P30:W30"/>
    <mergeCell ref="B28:W28"/>
    <mergeCell ref="B29:F29"/>
    <mergeCell ref="G29:H29"/>
    <mergeCell ref="I29:K29"/>
    <mergeCell ref="L29:R29"/>
    <mergeCell ref="S29:T29"/>
    <mergeCell ref="U29:W29"/>
    <mergeCell ref="B22:D22"/>
    <mergeCell ref="E22:W22"/>
    <mergeCell ref="B23:D23"/>
    <mergeCell ref="E23:W23"/>
    <mergeCell ref="B24:D25"/>
    <mergeCell ref="E24:F24"/>
    <mergeCell ref="G24:K24"/>
    <mergeCell ref="M24:P24"/>
    <mergeCell ref="Q24:W24"/>
    <mergeCell ref="E25:F25"/>
    <mergeCell ref="G25:K25"/>
    <mergeCell ref="M25:P25"/>
    <mergeCell ref="Q25:W25"/>
    <mergeCell ref="B21:D21"/>
    <mergeCell ref="E21:W21"/>
    <mergeCell ref="B14:E14"/>
    <mergeCell ref="F14:W14"/>
    <mergeCell ref="B15:E15"/>
    <mergeCell ref="F15:W15"/>
    <mergeCell ref="B16:E16"/>
    <mergeCell ref="F16:W16"/>
    <mergeCell ref="B17:E17"/>
    <mergeCell ref="F17:W17"/>
    <mergeCell ref="B18:W18"/>
    <mergeCell ref="B19:W19"/>
    <mergeCell ref="B20:W20"/>
    <mergeCell ref="B13:E13"/>
    <mergeCell ref="F13:W13"/>
    <mergeCell ref="B2:E5"/>
    <mergeCell ref="F2:S3"/>
    <mergeCell ref="T2:W2"/>
    <mergeCell ref="T3:W3"/>
    <mergeCell ref="F4:S5"/>
    <mergeCell ref="T4:W4"/>
    <mergeCell ref="T5:W5"/>
    <mergeCell ref="Q7:W7"/>
    <mergeCell ref="V8:W8"/>
    <mergeCell ref="V9:W9"/>
    <mergeCell ref="B11:W11"/>
    <mergeCell ref="B12:W12"/>
  </mergeCells>
  <conditionalFormatting sqref="E42:W42">
    <cfRule type="cellIs" dxfId="20" priority="14" stopIfTrue="1" operator="between">
      <formula>0.76</formula>
      <formula>10</formula>
    </cfRule>
    <cfRule type="cellIs" dxfId="19" priority="15" stopIfTrue="1" operator="between">
      <formula>0.5</formula>
      <formula>0.759</formula>
    </cfRule>
    <cfRule type="cellIs" dxfId="18" priority="16" stopIfTrue="1" operator="between">
      <formula>0</formula>
      <formula>0.499</formula>
    </cfRule>
  </conditionalFormatting>
  <conditionalFormatting sqref="E38:W39">
    <cfRule type="cellIs" dxfId="17" priority="11" stopIfTrue="1" operator="greaterThanOrEqual">
      <formula>0.1</formula>
    </cfRule>
    <cfRule type="cellIs" dxfId="16" priority="12" stopIfTrue="1" operator="between">
      <formula>0.0301</formula>
      <formula>0.9999</formula>
    </cfRule>
    <cfRule type="cellIs" dxfId="1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14" priority="7" stopIfTrue="1" operator="between">
      <formula>0.76</formula>
      <formula>10</formula>
    </cfRule>
    <cfRule type="cellIs" dxfId="13" priority="8" stopIfTrue="1" operator="between">
      <formula>0.5</formula>
      <formula>0.759</formula>
    </cfRule>
    <cfRule type="cellIs" dxfId="12" priority="9" stopIfTrue="1" operator="between">
      <formula>0</formula>
      <formula>0.499</formula>
    </cfRule>
  </conditionalFormatting>
  <conditionalFormatting sqref="F41:W41">
    <cfRule type="cellIs" dxfId="11" priority="4" stopIfTrue="1" operator="between">
      <formula>0.76</formula>
      <formula>10</formula>
    </cfRule>
    <cfRule type="cellIs" dxfId="10" priority="5" stopIfTrue="1" operator="between">
      <formula>0.5</formula>
      <formula>0.759</formula>
    </cfRule>
    <cfRule type="cellIs" dxfId="9" priority="6" stopIfTrue="1" operator="between">
      <formula>0</formula>
      <formula>0.499</formula>
    </cfRule>
  </conditionalFormatting>
  <conditionalFormatting sqref="E41:G41">
    <cfRule type="cellIs" dxfId="8" priority="1" stopIfTrue="1" operator="between">
      <formula>0.76</formula>
      <formula>10</formula>
    </cfRule>
    <cfRule type="cellIs" dxfId="7" priority="2" stopIfTrue="1" operator="between">
      <formula>0.5</formula>
      <formula>0.759</formula>
    </cfRule>
    <cfRule type="cellIs" dxfId="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5426DE-0F92-4666-A8AE-8766A15C2630}">
          <x14:formula1>
            <xm:f>Hoja1!$D$27:$D$29</xm:f>
          </x14:formula1>
          <xm:sqref>E23</xm:sqref>
        </x14:dataValidation>
        <x14:dataValidation type="list" allowBlank="1" showInputMessage="1" showErrorMessage="1" xr:uid="{FF225C71-CCCE-46C1-AACF-A8D02CB2C86D}">
          <x14:formula1>
            <xm:f>'Objetivos procesos '!$C$3:$C$28</xm:f>
          </x14:formula1>
          <xm:sqref>F13:W13</xm:sqref>
        </x14:dataValidation>
        <x14:dataValidation type="list" allowBlank="1" showInputMessage="1" showErrorMessage="1" xr:uid="{84507C0A-1C4D-41C1-9E38-138C656202FB}">
          <x14:formula1>
            <xm:f>Hoja1!$D$4:$D$10</xm:f>
          </x14:formula1>
          <xm:sqref>F17:W17</xm:sqref>
        </x14:dataValidation>
        <x14:dataValidation type="list" allowBlank="1" showInputMessage="1" showErrorMessage="1" xr:uid="{A0218F10-7C07-46E8-A606-77CC2B627F50}">
          <x14:formula1>
            <xm:f>'1.IDP'!$J$3:$J$9</xm:f>
          </x14:formula1>
          <xm:sqref>G29:H29</xm:sqref>
        </x14:dataValidation>
        <x14:dataValidation type="list" allowBlank="1" showInputMessage="1" showErrorMessage="1" xr:uid="{54687D1F-A163-438A-AA83-DA2554FDB79B}">
          <x14:formula1>
            <xm:f>'1.IDP'!$E$4:$E$8</xm:f>
          </x14:formula1>
          <xm:sqref>E30:F30</xm:sqref>
        </x14:dataValidation>
        <x14:dataValidation type="list" allowBlank="1" showInputMessage="1" showErrorMessage="1" xr:uid="{FDB082E4-4115-47CD-B2B7-2C1F72F91EA0}">
          <x14:formula1>
            <xm:f>Hoja1!$E$4:$E$16</xm:f>
          </x14:formula1>
          <xm:sqref>O8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01B2E-2D67-4EFB-8468-1CFAF4F628AD}">
  <dimension ref="A1:Z121"/>
  <sheetViews>
    <sheetView showGridLines="0" tabSelected="1" topLeftCell="A7" zoomScaleNormal="100" workbookViewId="0">
      <selection activeCell="F12" sqref="F12"/>
    </sheetView>
  </sheetViews>
  <sheetFormatPr baseColWidth="10"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06"/>
      <c r="B1" s="406"/>
      <c r="C1" s="394" t="s">
        <v>581</v>
      </c>
      <c r="D1" s="395"/>
      <c r="E1" s="395"/>
      <c r="F1" s="395"/>
      <c r="G1" s="395"/>
      <c r="H1" s="395"/>
      <c r="I1" s="395"/>
      <c r="J1" s="395"/>
      <c r="K1" s="395"/>
      <c r="L1" s="395"/>
      <c r="M1" s="395"/>
      <c r="N1" s="395"/>
      <c r="O1" s="395"/>
      <c r="P1" s="395"/>
      <c r="Q1" s="395"/>
      <c r="R1" s="395"/>
      <c r="S1" s="395"/>
      <c r="T1" s="395"/>
      <c r="U1" s="395"/>
      <c r="V1" s="395"/>
      <c r="W1" s="395"/>
      <c r="X1" s="395"/>
      <c r="Y1" s="396"/>
    </row>
    <row r="2" spans="1:26" s="179" customFormat="1" ht="42.75" customHeight="1">
      <c r="A2" s="406"/>
      <c r="B2" s="406"/>
      <c r="C2" s="397"/>
      <c r="D2" s="398"/>
      <c r="E2" s="398"/>
      <c r="F2" s="398"/>
      <c r="G2" s="398"/>
      <c r="H2" s="398"/>
      <c r="I2" s="398"/>
      <c r="J2" s="398"/>
      <c r="K2" s="398"/>
      <c r="L2" s="398"/>
      <c r="M2" s="398"/>
      <c r="N2" s="398"/>
      <c r="O2" s="398"/>
      <c r="P2" s="398"/>
      <c r="Q2" s="398"/>
      <c r="R2" s="398"/>
      <c r="S2" s="398"/>
      <c r="T2" s="398"/>
      <c r="U2" s="398"/>
      <c r="V2" s="398"/>
      <c r="W2" s="398"/>
      <c r="X2" s="398"/>
      <c r="Y2" s="399"/>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582</v>
      </c>
      <c r="B4" s="407" t="str">
        <f>+'GIN-FM-006-1'!F13</f>
        <v>Liquidación Judicial</v>
      </c>
      <c r="C4" s="407"/>
      <c r="D4" s="407"/>
      <c r="E4" s="407"/>
      <c r="F4" s="407"/>
      <c r="G4" s="407"/>
      <c r="H4" s="407"/>
      <c r="I4" s="407"/>
      <c r="J4" s="407"/>
      <c r="K4" s="407"/>
      <c r="L4" s="407"/>
      <c r="M4" s="407"/>
      <c r="N4" s="407"/>
      <c r="O4" s="407"/>
      <c r="P4" s="407"/>
      <c r="Q4" s="407"/>
      <c r="R4" s="407"/>
      <c r="S4" s="407"/>
      <c r="T4" s="407"/>
      <c r="U4" s="407"/>
      <c r="V4" s="407"/>
      <c r="W4" s="407"/>
      <c r="X4" s="407"/>
      <c r="Y4" s="407"/>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08" t="s">
        <v>583</v>
      </c>
      <c r="B6" s="400" t="s">
        <v>584</v>
      </c>
      <c r="C6" s="400" t="s">
        <v>465</v>
      </c>
      <c r="D6" s="400" t="s">
        <v>466</v>
      </c>
      <c r="E6" s="400" t="s">
        <v>585</v>
      </c>
      <c r="F6" s="400" t="s">
        <v>586</v>
      </c>
      <c r="G6" s="400" t="s">
        <v>587</v>
      </c>
      <c r="H6" s="400" t="s">
        <v>469</v>
      </c>
      <c r="I6" s="400" t="s">
        <v>470</v>
      </c>
      <c r="J6" s="400" t="s">
        <v>471</v>
      </c>
      <c r="K6" s="400" t="s">
        <v>588</v>
      </c>
      <c r="L6" s="400" t="s">
        <v>587</v>
      </c>
      <c r="M6" s="400" t="s">
        <v>474</v>
      </c>
      <c r="N6" s="400" t="s">
        <v>475</v>
      </c>
      <c r="O6" s="400" t="s">
        <v>476</v>
      </c>
      <c r="P6" s="400" t="s">
        <v>589</v>
      </c>
      <c r="Q6" s="400" t="s">
        <v>587</v>
      </c>
      <c r="R6" s="400" t="s">
        <v>478</v>
      </c>
      <c r="S6" s="400" t="s">
        <v>479</v>
      </c>
      <c r="T6" s="400" t="s">
        <v>480</v>
      </c>
      <c r="U6" s="400" t="s">
        <v>590</v>
      </c>
      <c r="V6" s="400" t="s">
        <v>587</v>
      </c>
      <c r="W6" s="400" t="s">
        <v>591</v>
      </c>
      <c r="X6" s="400"/>
      <c r="Y6" s="410"/>
      <c r="Z6" s="172"/>
    </row>
    <row r="7" spans="1:26" s="175" customFormat="1" ht="15.75" customHeight="1">
      <c r="A7" s="409"/>
      <c r="B7" s="401"/>
      <c r="C7" s="401"/>
      <c r="D7" s="401"/>
      <c r="E7" s="401"/>
      <c r="F7" s="401"/>
      <c r="G7" s="401"/>
      <c r="H7" s="401"/>
      <c r="I7" s="401"/>
      <c r="J7" s="401"/>
      <c r="K7" s="401"/>
      <c r="L7" s="401"/>
      <c r="M7" s="401"/>
      <c r="N7" s="401"/>
      <c r="O7" s="401"/>
      <c r="P7" s="401"/>
      <c r="Q7" s="401"/>
      <c r="R7" s="401"/>
      <c r="S7" s="401"/>
      <c r="T7" s="401"/>
      <c r="U7" s="401"/>
      <c r="V7" s="401"/>
      <c r="W7" s="401"/>
      <c r="X7" s="401"/>
      <c r="Y7" s="411"/>
      <c r="Z7" s="174"/>
    </row>
    <row r="8" spans="1:26" ht="62.25" customHeight="1">
      <c r="A8" s="419" t="s">
        <v>592</v>
      </c>
      <c r="B8" s="205" t="s">
        <v>611</v>
      </c>
      <c r="C8" s="186">
        <f>+C10+C20+C22+C24+C26+C28+C30+C12+C14+C16+C18</f>
        <v>21</v>
      </c>
      <c r="D8" s="186">
        <f>+D10+D20+D22+D24+D26+D28+D30+D12+D14+D16+D18</f>
        <v>38</v>
      </c>
      <c r="E8" s="186">
        <f t="shared" ref="E8" si="0">+E10+E20+E22+E24+E26+E28+E30+E12+E14+E16+E18</f>
        <v>41</v>
      </c>
      <c r="F8" s="186">
        <f>+C8+D8+E8</f>
        <v>100</v>
      </c>
      <c r="G8" s="402">
        <f>IF(F8=0," ",F8/F9)</f>
        <v>0.78740157480314965</v>
      </c>
      <c r="H8" s="186">
        <f>+H10+H20+H22+H24+H26+H28+H30+H12+H14+H16+H18</f>
        <v>0</v>
      </c>
      <c r="I8" s="186">
        <f t="shared" ref="I8:J8" si="1">+I10+I20+I22+I24+I26+I28+I30+I12+I14+I16+I18</f>
        <v>0</v>
      </c>
      <c r="J8" s="186">
        <f t="shared" si="1"/>
        <v>0</v>
      </c>
      <c r="K8" s="186">
        <f>+H8+I8+J8</f>
        <v>0</v>
      </c>
      <c r="L8" s="402" t="str">
        <f>IF(K8=0," ",K8/K9)</f>
        <v xml:space="preserve"> </v>
      </c>
      <c r="M8" s="186">
        <f>+M10+M20+M22+M24+M26+M28+M30+M12+M14+M16+M18</f>
        <v>0</v>
      </c>
      <c r="N8" s="186">
        <f t="shared" ref="N8:O8" si="2">+N10+N20+N22+N24+N26+N28+N30+N12+N14+N16+N18</f>
        <v>0</v>
      </c>
      <c r="O8" s="186">
        <f t="shared" si="2"/>
        <v>0</v>
      </c>
      <c r="P8" s="186">
        <f>+M8+N8+O8</f>
        <v>0</v>
      </c>
      <c r="Q8" s="402" t="str">
        <f>IF(P8=0," ",P8/P9)</f>
        <v xml:space="preserve"> </v>
      </c>
      <c r="R8" s="186">
        <f>+R10+R20+R22+R24+R26+R28+R30+R12+R14+R16+R18</f>
        <v>0</v>
      </c>
      <c r="S8" s="186">
        <f t="shared" ref="S8:T8" si="3">+S10+S20+S22+S24+S26+S28+S30+S12+S14+S16+S18</f>
        <v>0</v>
      </c>
      <c r="T8" s="186">
        <f t="shared" si="3"/>
        <v>0</v>
      </c>
      <c r="U8" s="186">
        <f>+R8+S8+T8</f>
        <v>0</v>
      </c>
      <c r="V8" s="402" t="str">
        <f>IF(U8=0," ",U8/U9)</f>
        <v xml:space="preserve"> </v>
      </c>
      <c r="W8" s="415" t="s">
        <v>593</v>
      </c>
      <c r="X8" s="415"/>
      <c r="Y8" s="416"/>
    </row>
    <row r="9" spans="1:26" ht="63.75" customHeight="1">
      <c r="A9" s="420"/>
      <c r="B9" s="187" t="s">
        <v>613</v>
      </c>
      <c r="C9" s="187">
        <f>+C11+C21+C23+C25+C27+C29+C31+C13+C15+C17+C19</f>
        <v>31</v>
      </c>
      <c r="D9" s="187">
        <f t="shared" ref="D9" si="4">+D11+D21+D23+D25+D27+D29+D31+D13+D15+D17+D19</f>
        <v>52</v>
      </c>
      <c r="E9" s="187">
        <f>+E11+E21+E23+E25+E27+E29+E31+E13+E15+E17+E19</f>
        <v>44</v>
      </c>
      <c r="F9" s="187">
        <f>+C9+D9+E9</f>
        <v>127</v>
      </c>
      <c r="G9" s="403"/>
      <c r="H9" s="187">
        <f>+H11+H21+H23+H25+H27+H29+H31+H13+H15+H17+H19</f>
        <v>0</v>
      </c>
      <c r="I9" s="187">
        <f t="shared" ref="I9" si="5">+I11+I21+I23+I25+I27+I29+I31+I13+I15+I17+I19</f>
        <v>0</v>
      </c>
      <c r="J9" s="187">
        <f>+J11+J21+J23+J25+J27+J29+J31+J13+J15+J17+J19</f>
        <v>0</v>
      </c>
      <c r="K9" s="187">
        <f>+H9+I9+J9</f>
        <v>0</v>
      </c>
      <c r="L9" s="403"/>
      <c r="M9" s="187">
        <f>+M11+M21+M23+M25+M27+M29+M31+M13+M15+M17+M19</f>
        <v>0</v>
      </c>
      <c r="N9" s="187">
        <f t="shared" ref="N9" si="6">+N11+N21+N23+N25+N27+N29+N31+N13+N15+N17+N19</f>
        <v>0</v>
      </c>
      <c r="O9" s="187">
        <f>+O11+O21+O23+O25+O27+O29+O31+O13+O15+O17+O19</f>
        <v>0</v>
      </c>
      <c r="P9" s="187">
        <f>+M9+N9+O9</f>
        <v>0</v>
      </c>
      <c r="Q9" s="403"/>
      <c r="R9" s="187">
        <f>+R11+R21+R23+R25+R27+R29+R31+R13+R15+R17+R19</f>
        <v>0</v>
      </c>
      <c r="S9" s="187">
        <f t="shared" ref="S9:T9" si="7">+S11+S21+S23+S25+S27+S29+S31+S13+S15+S17+S19</f>
        <v>0</v>
      </c>
      <c r="T9" s="187">
        <f t="shared" si="7"/>
        <v>0</v>
      </c>
      <c r="U9" s="187">
        <f>+R9+S9+T9</f>
        <v>0</v>
      </c>
      <c r="V9" s="403"/>
      <c r="W9" s="417"/>
      <c r="X9" s="417"/>
      <c r="Y9" s="418"/>
    </row>
    <row r="10" spans="1:26" s="176" customFormat="1" ht="69.95" customHeight="1">
      <c r="A10" s="404" t="s">
        <v>617</v>
      </c>
      <c r="B10" s="199" t="str">
        <f>+$B$8</f>
        <v xml:space="preserve">Número de proyectos de calificación y graduación de créditos y derechos de voto aprobados en el periodo evaluado </v>
      </c>
      <c r="C10" s="200">
        <v>0</v>
      </c>
      <c r="D10" s="200">
        <v>1</v>
      </c>
      <c r="E10" s="200">
        <v>1</v>
      </c>
      <c r="F10" s="209">
        <v>2</v>
      </c>
      <c r="G10" s="402">
        <f>IF(F10=0," ",F10/F11)</f>
        <v>0.16666666666666666</v>
      </c>
      <c r="H10" s="201"/>
      <c r="I10" s="201"/>
      <c r="J10" s="201"/>
      <c r="K10" s="428"/>
      <c r="L10" s="429"/>
      <c r="M10" s="201"/>
      <c r="N10" s="201"/>
      <c r="O10" s="201"/>
      <c r="P10" s="428"/>
      <c r="Q10" s="429"/>
      <c r="R10" s="201"/>
      <c r="S10" s="201"/>
      <c r="T10" s="201"/>
      <c r="U10" s="428"/>
      <c r="V10" s="429"/>
      <c r="W10" s="427" t="s">
        <v>618</v>
      </c>
      <c r="X10" s="415"/>
      <c r="Y10" s="416"/>
    </row>
    <row r="11" spans="1:26" s="176" customFormat="1" ht="69.95" customHeight="1">
      <c r="A11" s="405"/>
      <c r="B11" s="202" t="str">
        <f>+$B$9</f>
        <v>Número de procesos que hayan surtido los tramites para que la Entidad se pronuncie sobre aprobación de proyectos e inventarios</v>
      </c>
      <c r="C11" s="203">
        <v>1</v>
      </c>
      <c r="D11" s="203">
        <v>5</v>
      </c>
      <c r="E11" s="203">
        <v>6</v>
      </c>
      <c r="F11" s="208">
        <v>12</v>
      </c>
      <c r="G11" s="403"/>
      <c r="H11" s="204"/>
      <c r="I11" s="204"/>
      <c r="J11" s="204"/>
      <c r="K11" s="430"/>
      <c r="L11" s="431"/>
      <c r="M11" s="204"/>
      <c r="N11" s="204"/>
      <c r="O11" s="204"/>
      <c r="P11" s="430"/>
      <c r="Q11" s="431"/>
      <c r="R11" s="204"/>
      <c r="S11" s="204"/>
      <c r="T11" s="204"/>
      <c r="U11" s="430"/>
      <c r="V11" s="431"/>
      <c r="W11" s="417"/>
      <c r="X11" s="417"/>
      <c r="Y11" s="418"/>
    </row>
    <row r="12" spans="1:26" s="176" customFormat="1" ht="69.95" customHeight="1">
      <c r="A12" s="404" t="s">
        <v>619</v>
      </c>
      <c r="B12" s="199" t="str">
        <f t="shared" ref="B12:B20" si="8">+$B$8</f>
        <v xml:space="preserve">Número de proyectos de calificación y graduación de créditos y derechos de voto aprobados en el periodo evaluado </v>
      </c>
      <c r="C12" s="200">
        <v>2</v>
      </c>
      <c r="D12" s="200">
        <v>1</v>
      </c>
      <c r="E12" s="200">
        <v>1</v>
      </c>
      <c r="F12" s="207"/>
      <c r="G12" s="207"/>
      <c r="H12" s="201"/>
      <c r="I12" s="201"/>
      <c r="J12" s="201"/>
      <c r="K12" s="430"/>
      <c r="L12" s="431"/>
      <c r="M12" s="201"/>
      <c r="N12" s="201"/>
      <c r="O12" s="201"/>
      <c r="P12" s="430"/>
      <c r="Q12" s="431"/>
      <c r="R12" s="201"/>
      <c r="S12" s="201"/>
      <c r="T12" s="201"/>
      <c r="U12" s="430"/>
      <c r="V12" s="431"/>
      <c r="W12" s="415" t="s">
        <v>593</v>
      </c>
      <c r="X12" s="415"/>
      <c r="Y12" s="416"/>
    </row>
    <row r="13" spans="1:26" s="176" customFormat="1" ht="69.95" customHeight="1">
      <c r="A13" s="405"/>
      <c r="B13" s="202" t="str">
        <f t="shared" ref="B13:B21" si="9">+$B$9</f>
        <v>Número de procesos que hayan surtido los tramites para que la Entidad se pronuncie sobre aprobación de proyectos e inventarios</v>
      </c>
      <c r="C13" s="203">
        <v>1</v>
      </c>
      <c r="D13" s="203">
        <v>0</v>
      </c>
      <c r="E13" s="203">
        <v>2</v>
      </c>
      <c r="F13" s="207"/>
      <c r="G13" s="207"/>
      <c r="H13" s="204"/>
      <c r="I13" s="204"/>
      <c r="J13" s="204"/>
      <c r="K13" s="430"/>
      <c r="L13" s="431"/>
      <c r="M13" s="204"/>
      <c r="N13" s="204"/>
      <c r="O13" s="204"/>
      <c r="P13" s="430"/>
      <c r="Q13" s="431"/>
      <c r="R13" s="204"/>
      <c r="S13" s="204"/>
      <c r="T13" s="204"/>
      <c r="U13" s="430"/>
      <c r="V13" s="431"/>
      <c r="W13" s="417"/>
      <c r="X13" s="417"/>
      <c r="Y13" s="418"/>
    </row>
    <row r="14" spans="1:26" s="176" customFormat="1" ht="69.95" customHeight="1">
      <c r="A14" s="404" t="s">
        <v>620</v>
      </c>
      <c r="B14" s="199" t="str">
        <f t="shared" si="8"/>
        <v xml:space="preserve">Número de proyectos de calificación y graduación de créditos y derechos de voto aprobados en el periodo evaluado </v>
      </c>
      <c r="C14" s="200">
        <v>1</v>
      </c>
      <c r="D14" s="200">
        <v>3</v>
      </c>
      <c r="E14" s="200">
        <v>1</v>
      </c>
      <c r="F14" s="208">
        <f>E14+D14+C14</f>
        <v>5</v>
      </c>
      <c r="G14" s="402">
        <f>IF(F14=0," ",F14/F15)</f>
        <v>0.7142857142857143</v>
      </c>
      <c r="H14" s="201"/>
      <c r="I14" s="201"/>
      <c r="J14" s="201"/>
      <c r="K14" s="430"/>
      <c r="L14" s="431"/>
      <c r="M14" s="201"/>
      <c r="N14" s="201"/>
      <c r="O14" s="201"/>
      <c r="P14" s="430"/>
      <c r="Q14" s="431"/>
      <c r="R14" s="201"/>
      <c r="S14" s="201"/>
      <c r="T14" s="201"/>
      <c r="U14" s="430"/>
      <c r="V14" s="431"/>
      <c r="W14" s="427" t="s">
        <v>621</v>
      </c>
      <c r="X14" s="415"/>
      <c r="Y14" s="416"/>
    </row>
    <row r="15" spans="1:26" s="176" customFormat="1" ht="69.95" customHeight="1">
      <c r="A15" s="405"/>
      <c r="B15" s="202" t="str">
        <f t="shared" si="9"/>
        <v>Número de procesos que hayan surtido los tramites para que la Entidad se pronuncie sobre aprobación de proyectos e inventarios</v>
      </c>
      <c r="C15" s="203">
        <v>1</v>
      </c>
      <c r="D15" s="203">
        <v>3</v>
      </c>
      <c r="E15" s="203">
        <v>3</v>
      </c>
      <c r="F15" s="208">
        <f>E15+D15+C15</f>
        <v>7</v>
      </c>
      <c r="G15" s="403"/>
      <c r="H15" s="204"/>
      <c r="I15" s="204"/>
      <c r="J15" s="204"/>
      <c r="K15" s="430"/>
      <c r="L15" s="431"/>
      <c r="M15" s="204"/>
      <c r="N15" s="204"/>
      <c r="O15" s="204"/>
      <c r="P15" s="430"/>
      <c r="Q15" s="431"/>
      <c r="R15" s="204"/>
      <c r="S15" s="204"/>
      <c r="T15" s="204"/>
      <c r="U15" s="430"/>
      <c r="V15" s="431"/>
      <c r="W15" s="417"/>
      <c r="X15" s="417"/>
      <c r="Y15" s="418"/>
    </row>
    <row r="16" spans="1:26" s="176" customFormat="1" ht="69.95" customHeight="1">
      <c r="A16" s="404" t="s">
        <v>622</v>
      </c>
      <c r="B16" s="199" t="str">
        <f t="shared" si="8"/>
        <v xml:space="preserve">Número de proyectos de calificación y graduación de créditos y derechos de voto aprobados en el periodo evaluado </v>
      </c>
      <c r="C16" s="200">
        <v>7</v>
      </c>
      <c r="D16" s="200">
        <v>6</v>
      </c>
      <c r="E16" s="200">
        <v>10</v>
      </c>
      <c r="F16" s="186">
        <v>23</v>
      </c>
      <c r="G16" s="402">
        <f>IF(F16=0," ",F16/F17)</f>
        <v>0.95833333333333337</v>
      </c>
      <c r="H16" s="201"/>
      <c r="I16" s="201"/>
      <c r="J16" s="201"/>
      <c r="K16" s="430"/>
      <c r="L16" s="431"/>
      <c r="M16" s="201"/>
      <c r="N16" s="201"/>
      <c r="O16" s="201"/>
      <c r="P16" s="430"/>
      <c r="Q16" s="431"/>
      <c r="R16" s="201"/>
      <c r="S16" s="201"/>
      <c r="T16" s="201"/>
      <c r="U16" s="430"/>
      <c r="V16" s="431"/>
      <c r="W16" s="427" t="s">
        <v>623</v>
      </c>
      <c r="X16" s="415"/>
      <c r="Y16" s="416"/>
    </row>
    <row r="17" spans="1:25" s="176" customFormat="1" ht="69.95" customHeight="1">
      <c r="A17" s="405"/>
      <c r="B17" s="202" t="str">
        <f t="shared" si="9"/>
        <v>Número de procesos que hayan surtido los tramites para que la Entidad se pronuncie sobre aprobación de proyectos e inventarios</v>
      </c>
      <c r="C17" s="203">
        <v>3</v>
      </c>
      <c r="D17" s="203">
        <v>14</v>
      </c>
      <c r="E17" s="203">
        <v>7</v>
      </c>
      <c r="F17" s="187">
        <v>24</v>
      </c>
      <c r="G17" s="403"/>
      <c r="H17" s="204"/>
      <c r="I17" s="204"/>
      <c r="J17" s="204"/>
      <c r="K17" s="430"/>
      <c r="L17" s="431"/>
      <c r="M17" s="204"/>
      <c r="N17" s="204"/>
      <c r="O17" s="204"/>
      <c r="P17" s="430"/>
      <c r="Q17" s="431"/>
      <c r="R17" s="204"/>
      <c r="S17" s="204"/>
      <c r="T17" s="204"/>
      <c r="U17" s="430"/>
      <c r="V17" s="431"/>
      <c r="W17" s="417"/>
      <c r="X17" s="417"/>
      <c r="Y17" s="418"/>
    </row>
    <row r="18" spans="1:25" s="176" customFormat="1" ht="69.95" customHeight="1">
      <c r="A18" s="404" t="s">
        <v>624</v>
      </c>
      <c r="B18" s="199" t="str">
        <f t="shared" si="8"/>
        <v xml:space="preserve">Número de proyectos de calificación y graduación de créditos y derechos de voto aprobados en el periodo evaluado </v>
      </c>
      <c r="C18" s="200">
        <v>3</v>
      </c>
      <c r="D18" s="200">
        <v>8</v>
      </c>
      <c r="E18" s="200">
        <v>4</v>
      </c>
      <c r="F18" s="208">
        <f>C18+D18+E18</f>
        <v>15</v>
      </c>
      <c r="G18" s="402">
        <f>IF(F18=0," ",F18/F19)</f>
        <v>0.83333333333333337</v>
      </c>
      <c r="H18" s="201"/>
      <c r="I18" s="201"/>
      <c r="J18" s="201"/>
      <c r="K18" s="430"/>
      <c r="L18" s="431"/>
      <c r="M18" s="201"/>
      <c r="N18" s="201"/>
      <c r="O18" s="201"/>
      <c r="P18" s="430"/>
      <c r="Q18" s="431"/>
      <c r="R18" s="201"/>
      <c r="S18" s="201"/>
      <c r="T18" s="201"/>
      <c r="U18" s="430"/>
      <c r="V18" s="431"/>
      <c r="W18" s="427" t="s">
        <v>625</v>
      </c>
      <c r="X18" s="415"/>
      <c r="Y18" s="416"/>
    </row>
    <row r="19" spans="1:25" s="176" customFormat="1" ht="69.95" customHeight="1">
      <c r="A19" s="405"/>
      <c r="B19" s="202" t="str">
        <f t="shared" si="9"/>
        <v>Número de procesos que hayan surtido los tramites para que la Entidad se pronuncie sobre aprobación de proyectos e inventarios</v>
      </c>
      <c r="C19" s="203">
        <v>2</v>
      </c>
      <c r="D19" s="203">
        <v>12</v>
      </c>
      <c r="E19" s="203">
        <v>4</v>
      </c>
      <c r="F19" s="208">
        <f>C19+D19+E19</f>
        <v>18</v>
      </c>
      <c r="G19" s="403"/>
      <c r="H19" s="204"/>
      <c r="I19" s="204"/>
      <c r="J19" s="204"/>
      <c r="K19" s="430"/>
      <c r="L19" s="431"/>
      <c r="M19" s="204"/>
      <c r="N19" s="204"/>
      <c r="O19" s="204"/>
      <c r="P19" s="430"/>
      <c r="Q19" s="431"/>
      <c r="R19" s="204"/>
      <c r="S19" s="204"/>
      <c r="T19" s="204"/>
      <c r="U19" s="430"/>
      <c r="V19" s="431"/>
      <c r="W19" s="417"/>
      <c r="X19" s="417"/>
      <c r="Y19" s="418"/>
    </row>
    <row r="20" spans="1:25" s="176" customFormat="1" ht="69.95" customHeight="1">
      <c r="A20" s="404" t="s">
        <v>596</v>
      </c>
      <c r="B20" s="199" t="str">
        <f t="shared" si="8"/>
        <v xml:space="preserve">Número de proyectos de calificación y graduación de créditos y derechos de voto aprobados en el periodo evaluado </v>
      </c>
      <c r="C20" s="200">
        <v>0</v>
      </c>
      <c r="D20" s="200">
        <v>2</v>
      </c>
      <c r="E20" s="200">
        <v>3</v>
      </c>
      <c r="F20" s="186">
        <f t="shared" ref="F20:F25" si="10">+C20+D20+E20</f>
        <v>5</v>
      </c>
      <c r="G20" s="402">
        <f>IF(F20=0," ",F20/F21)</f>
        <v>1.25</v>
      </c>
      <c r="H20" s="201"/>
      <c r="I20" s="201"/>
      <c r="J20" s="201"/>
      <c r="K20" s="430"/>
      <c r="L20" s="431"/>
      <c r="M20" s="201"/>
      <c r="N20" s="201"/>
      <c r="O20" s="201"/>
      <c r="P20" s="430"/>
      <c r="Q20" s="431"/>
      <c r="R20" s="201"/>
      <c r="S20" s="201"/>
      <c r="T20" s="201"/>
      <c r="U20" s="430"/>
      <c r="V20" s="431"/>
      <c r="W20" s="427" t="s">
        <v>626</v>
      </c>
      <c r="X20" s="415"/>
      <c r="Y20" s="416"/>
    </row>
    <row r="21" spans="1:25" s="176" customFormat="1" ht="69.95" customHeight="1">
      <c r="A21" s="405"/>
      <c r="B21" s="202" t="str">
        <f t="shared" si="9"/>
        <v>Número de procesos que hayan surtido los tramites para que la Entidad se pronuncie sobre aprobación de proyectos e inventarios</v>
      </c>
      <c r="C21" s="203">
        <v>0</v>
      </c>
      <c r="D21" s="203">
        <v>1</v>
      </c>
      <c r="E21" s="203">
        <v>3</v>
      </c>
      <c r="F21" s="187">
        <f t="shared" si="10"/>
        <v>4</v>
      </c>
      <c r="G21" s="403"/>
      <c r="H21" s="204"/>
      <c r="I21" s="204"/>
      <c r="J21" s="204"/>
      <c r="K21" s="430"/>
      <c r="L21" s="431"/>
      <c r="M21" s="204"/>
      <c r="N21" s="204"/>
      <c r="O21" s="204"/>
      <c r="P21" s="430"/>
      <c r="Q21" s="431"/>
      <c r="R21" s="204"/>
      <c r="S21" s="204"/>
      <c r="T21" s="204"/>
      <c r="U21" s="430"/>
      <c r="V21" s="431"/>
      <c r="W21" s="417"/>
      <c r="X21" s="417"/>
      <c r="Y21" s="418"/>
    </row>
    <row r="22" spans="1:25" s="176" customFormat="1" ht="69.95" customHeight="1">
      <c r="A22" s="404" t="s">
        <v>598</v>
      </c>
      <c r="B22" s="199" t="str">
        <f t="shared" ref="B22" si="11">+$B$8</f>
        <v xml:space="preserve">Número de proyectos de calificación y graduación de créditos y derechos de voto aprobados en el periodo evaluado </v>
      </c>
      <c r="C22" s="200">
        <v>0</v>
      </c>
      <c r="D22" s="200">
        <v>4</v>
      </c>
      <c r="E22" s="200">
        <v>3</v>
      </c>
      <c r="F22" s="186">
        <f t="shared" si="10"/>
        <v>7</v>
      </c>
      <c r="G22" s="402">
        <f>IF(F22=0," ",F22/F23)</f>
        <v>0.875</v>
      </c>
      <c r="H22" s="201"/>
      <c r="I22" s="201"/>
      <c r="J22" s="201"/>
      <c r="K22" s="430"/>
      <c r="L22" s="431"/>
      <c r="M22" s="201"/>
      <c r="N22" s="201"/>
      <c r="O22" s="201"/>
      <c r="P22" s="430"/>
      <c r="Q22" s="431"/>
      <c r="R22" s="201"/>
      <c r="S22" s="201"/>
      <c r="T22" s="201"/>
      <c r="U22" s="430"/>
      <c r="V22" s="431"/>
      <c r="W22" s="437" t="s">
        <v>627</v>
      </c>
      <c r="X22" s="422"/>
      <c r="Y22" s="423"/>
    </row>
    <row r="23" spans="1:25" s="176" customFormat="1" ht="69.95" customHeight="1">
      <c r="A23" s="405"/>
      <c r="B23" s="202" t="str">
        <f t="shared" ref="B23" si="12">+$B$9</f>
        <v>Número de procesos que hayan surtido los tramites para que la Entidad se pronuncie sobre aprobación de proyectos e inventarios</v>
      </c>
      <c r="C23" s="203">
        <v>3</v>
      </c>
      <c r="D23" s="203">
        <v>3</v>
      </c>
      <c r="E23" s="203">
        <v>2</v>
      </c>
      <c r="F23" s="187">
        <f t="shared" si="10"/>
        <v>8</v>
      </c>
      <c r="G23" s="403"/>
      <c r="H23" s="204"/>
      <c r="I23" s="204"/>
      <c r="J23" s="204"/>
      <c r="K23" s="430"/>
      <c r="L23" s="431"/>
      <c r="M23" s="204"/>
      <c r="N23" s="204"/>
      <c r="O23" s="204"/>
      <c r="P23" s="430"/>
      <c r="Q23" s="431"/>
      <c r="R23" s="204"/>
      <c r="S23" s="204"/>
      <c r="T23" s="204"/>
      <c r="U23" s="430"/>
      <c r="V23" s="431"/>
      <c r="W23" s="424"/>
      <c r="X23" s="425"/>
      <c r="Y23" s="426"/>
    </row>
    <row r="24" spans="1:25" s="176" customFormat="1" ht="69.95" customHeight="1">
      <c r="A24" s="404" t="s">
        <v>600</v>
      </c>
      <c r="B24" s="199" t="str">
        <f t="shared" ref="B24" si="13">+$B$8</f>
        <v xml:space="preserve">Número de proyectos de calificación y graduación de créditos y derechos de voto aprobados en el periodo evaluado </v>
      </c>
      <c r="C24" s="200">
        <v>4</v>
      </c>
      <c r="D24" s="200">
        <v>3</v>
      </c>
      <c r="E24" s="200">
        <v>6</v>
      </c>
      <c r="F24" s="186">
        <f t="shared" si="10"/>
        <v>13</v>
      </c>
      <c r="G24" s="402">
        <f>IF(F24=0," ",F24/F25)</f>
        <v>0.72222222222222221</v>
      </c>
      <c r="H24" s="201"/>
      <c r="I24" s="201"/>
      <c r="J24" s="201"/>
      <c r="K24" s="430"/>
      <c r="L24" s="431"/>
      <c r="M24" s="201"/>
      <c r="N24" s="201"/>
      <c r="O24" s="201"/>
      <c r="P24" s="430"/>
      <c r="Q24" s="431"/>
      <c r="R24" s="201"/>
      <c r="S24" s="201"/>
      <c r="T24" s="201"/>
      <c r="U24" s="430"/>
      <c r="V24" s="431"/>
      <c r="W24" s="427" t="s">
        <v>628</v>
      </c>
      <c r="X24" s="415"/>
      <c r="Y24" s="416"/>
    </row>
    <row r="25" spans="1:25" s="176" customFormat="1" ht="69.95" customHeight="1">
      <c r="A25" s="405"/>
      <c r="B25" s="202" t="str">
        <f t="shared" ref="B25" si="14">+$B$9</f>
        <v>Número de procesos que hayan surtido los tramites para que la Entidad se pronuncie sobre aprobación de proyectos e inventarios</v>
      </c>
      <c r="C25" s="203">
        <v>6</v>
      </c>
      <c r="D25" s="203">
        <v>4</v>
      </c>
      <c r="E25" s="203">
        <v>8</v>
      </c>
      <c r="F25" s="187">
        <f t="shared" si="10"/>
        <v>18</v>
      </c>
      <c r="G25" s="403"/>
      <c r="H25" s="204"/>
      <c r="I25" s="204"/>
      <c r="J25" s="204"/>
      <c r="K25" s="430"/>
      <c r="L25" s="431"/>
      <c r="M25" s="204"/>
      <c r="N25" s="204"/>
      <c r="O25" s="204"/>
      <c r="P25" s="430"/>
      <c r="Q25" s="431"/>
      <c r="R25" s="204"/>
      <c r="S25" s="204"/>
      <c r="T25" s="204"/>
      <c r="U25" s="430"/>
      <c r="V25" s="431"/>
      <c r="W25" s="417"/>
      <c r="X25" s="417"/>
      <c r="Y25" s="418"/>
    </row>
    <row r="26" spans="1:25" s="176" customFormat="1" ht="69.95" customHeight="1">
      <c r="A26" s="404" t="s">
        <v>602</v>
      </c>
      <c r="B26" s="199" t="str">
        <f t="shared" ref="B26" si="15">+$B$8</f>
        <v xml:space="preserve">Número de proyectos de calificación y graduación de créditos y derechos de voto aprobados en el periodo evaluado </v>
      </c>
      <c r="C26" s="200"/>
      <c r="D26" s="200"/>
      <c r="E26" s="200"/>
      <c r="F26" s="207"/>
      <c r="G26" s="207"/>
      <c r="H26" s="201"/>
      <c r="I26" s="201"/>
      <c r="J26" s="201"/>
      <c r="K26" s="430"/>
      <c r="L26" s="431"/>
      <c r="M26" s="201"/>
      <c r="N26" s="201"/>
      <c r="O26" s="201"/>
      <c r="P26" s="430"/>
      <c r="Q26" s="431"/>
      <c r="R26" s="201"/>
      <c r="S26" s="201"/>
      <c r="T26" s="201"/>
      <c r="U26" s="430"/>
      <c r="V26" s="431"/>
      <c r="W26" s="415" t="s">
        <v>593</v>
      </c>
      <c r="X26" s="415"/>
      <c r="Y26" s="416"/>
    </row>
    <row r="27" spans="1:25" s="176" customFormat="1" ht="69.95" customHeight="1">
      <c r="A27" s="405"/>
      <c r="B27" s="202" t="str">
        <f t="shared" ref="B27" si="16">+$B$9</f>
        <v>Número de procesos que hayan surtido los tramites para que la Entidad se pronuncie sobre aprobación de proyectos e inventarios</v>
      </c>
      <c r="C27" s="203"/>
      <c r="D27" s="203"/>
      <c r="E27" s="203"/>
      <c r="F27" s="207"/>
      <c r="G27" s="207"/>
      <c r="H27" s="204"/>
      <c r="I27" s="204"/>
      <c r="J27" s="204"/>
      <c r="K27" s="430"/>
      <c r="L27" s="431"/>
      <c r="M27" s="204"/>
      <c r="N27" s="204"/>
      <c r="O27" s="204"/>
      <c r="P27" s="430"/>
      <c r="Q27" s="431"/>
      <c r="R27" s="204"/>
      <c r="S27" s="204"/>
      <c r="T27" s="204"/>
      <c r="U27" s="430"/>
      <c r="V27" s="431"/>
      <c r="W27" s="417"/>
      <c r="X27" s="417"/>
      <c r="Y27" s="418"/>
    </row>
    <row r="28" spans="1:25" s="176" customFormat="1" ht="69.95" customHeight="1">
      <c r="A28" s="404" t="s">
        <v>603</v>
      </c>
      <c r="B28" s="199" t="str">
        <f t="shared" ref="B28" si="17">+$B$8</f>
        <v xml:space="preserve">Número de proyectos de calificación y graduación de créditos y derechos de voto aprobados en el periodo evaluado </v>
      </c>
      <c r="C28" s="200">
        <v>0</v>
      </c>
      <c r="D28" s="200">
        <v>0</v>
      </c>
      <c r="E28" s="200">
        <v>3</v>
      </c>
      <c r="F28" s="186">
        <f>+C28+D28+E28</f>
        <v>3</v>
      </c>
      <c r="G28" s="402">
        <f>IF(F28=0," ",F28/F29)</f>
        <v>0.6</v>
      </c>
      <c r="H28" s="201"/>
      <c r="I28" s="201"/>
      <c r="J28" s="201"/>
      <c r="K28" s="430"/>
      <c r="L28" s="431"/>
      <c r="M28" s="201"/>
      <c r="N28" s="201"/>
      <c r="O28" s="201"/>
      <c r="P28" s="430"/>
      <c r="Q28" s="431"/>
      <c r="R28" s="201"/>
      <c r="S28" s="201"/>
      <c r="T28" s="201"/>
      <c r="U28" s="430"/>
      <c r="V28" s="431"/>
      <c r="W28" s="427" t="s">
        <v>629</v>
      </c>
      <c r="X28" s="415"/>
      <c r="Y28" s="416"/>
    </row>
    <row r="29" spans="1:25" s="176" customFormat="1" ht="69.95" customHeight="1">
      <c r="A29" s="405"/>
      <c r="B29" s="202" t="str">
        <f t="shared" ref="B29" si="18">+$B$9</f>
        <v>Número de procesos que hayan surtido los tramites para que la Entidad se pronuncie sobre aprobación de proyectos e inventarios</v>
      </c>
      <c r="C29" s="203">
        <v>1</v>
      </c>
      <c r="D29" s="203">
        <v>1</v>
      </c>
      <c r="E29" s="203">
        <v>3</v>
      </c>
      <c r="F29" s="187">
        <f>+C29+D29+E29</f>
        <v>5</v>
      </c>
      <c r="G29" s="403"/>
      <c r="H29" s="204"/>
      <c r="I29" s="204"/>
      <c r="J29" s="204"/>
      <c r="K29" s="430"/>
      <c r="L29" s="431"/>
      <c r="M29" s="204"/>
      <c r="N29" s="204"/>
      <c r="O29" s="204"/>
      <c r="P29" s="430"/>
      <c r="Q29" s="431"/>
      <c r="R29" s="204"/>
      <c r="S29" s="204"/>
      <c r="T29" s="204"/>
      <c r="U29" s="430"/>
      <c r="V29" s="431"/>
      <c r="W29" s="417"/>
      <c r="X29" s="417"/>
      <c r="Y29" s="418"/>
    </row>
    <row r="30" spans="1:25" s="176" customFormat="1" ht="69.95" customHeight="1">
      <c r="A30" s="404" t="s">
        <v>605</v>
      </c>
      <c r="B30" s="199" t="str">
        <f t="shared" ref="B30" si="19">+$B$8</f>
        <v xml:space="preserve">Número de proyectos de calificación y graduación de créditos y derechos de voto aprobados en el periodo evaluado </v>
      </c>
      <c r="C30" s="200">
        <v>4</v>
      </c>
      <c r="D30" s="200">
        <v>10</v>
      </c>
      <c r="E30" s="200">
        <v>9</v>
      </c>
      <c r="F30" s="186">
        <f>+C30+D30+E30</f>
        <v>23</v>
      </c>
      <c r="G30" s="402">
        <f>IF(F30=0," ",F30/F31)</f>
        <v>0.8214285714285714</v>
      </c>
      <c r="H30" s="201"/>
      <c r="I30" s="201"/>
      <c r="J30" s="201"/>
      <c r="K30" s="430"/>
      <c r="L30" s="431"/>
      <c r="M30" s="201"/>
      <c r="N30" s="201"/>
      <c r="O30" s="201"/>
      <c r="P30" s="430"/>
      <c r="Q30" s="431"/>
      <c r="R30" s="201"/>
      <c r="S30" s="201"/>
      <c r="T30" s="201"/>
      <c r="U30" s="430"/>
      <c r="V30" s="431"/>
      <c r="W30" s="427" t="s">
        <v>630</v>
      </c>
      <c r="X30" s="415"/>
      <c r="Y30" s="416"/>
    </row>
    <row r="31" spans="1:25" s="176" customFormat="1" ht="69.95" customHeight="1">
      <c r="A31" s="405"/>
      <c r="B31" s="202" t="str">
        <f t="shared" ref="B31" si="20">+$B$9</f>
        <v>Número de procesos que hayan surtido los tramites para que la Entidad se pronuncie sobre aprobación de proyectos e inventarios</v>
      </c>
      <c r="C31" s="203">
        <v>13</v>
      </c>
      <c r="D31" s="203">
        <v>9</v>
      </c>
      <c r="E31" s="203">
        <v>6</v>
      </c>
      <c r="F31" s="187">
        <f>+C31+D31+E31</f>
        <v>28</v>
      </c>
      <c r="G31" s="403"/>
      <c r="H31" s="204"/>
      <c r="I31" s="204"/>
      <c r="J31" s="204"/>
      <c r="K31" s="438"/>
      <c r="L31" s="439"/>
      <c r="M31" s="204"/>
      <c r="N31" s="204"/>
      <c r="O31" s="204"/>
      <c r="P31" s="438"/>
      <c r="Q31" s="439"/>
      <c r="R31" s="204"/>
      <c r="S31" s="204"/>
      <c r="T31" s="204"/>
      <c r="U31" s="432"/>
      <c r="V31" s="433"/>
      <c r="W31" s="417"/>
      <c r="X31" s="417"/>
      <c r="Y31" s="418"/>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2"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2"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2"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2"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2"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2"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2"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2"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2"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2"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2"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2"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2"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2"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2" s="176" customFormat="1" ht="30" customHeight="1">
      <c r="B47" s="183"/>
      <c r="C47" s="183"/>
      <c r="D47" s="183"/>
      <c r="E47" s="183"/>
      <c r="F47" s="183"/>
      <c r="G47" s="183"/>
      <c r="H47" s="183"/>
      <c r="I47" s="183"/>
      <c r="J47" s="183"/>
      <c r="K47" s="183"/>
      <c r="L47" s="183"/>
      <c r="M47" s="183"/>
      <c r="N47" s="183"/>
      <c r="O47" s="183"/>
      <c r="P47" s="183"/>
      <c r="Q47" s="183"/>
      <c r="R47" s="183"/>
      <c r="S47" s="183"/>
      <c r="T47" s="183"/>
      <c r="U47" s="183"/>
      <c r="V47" s="183"/>
    </row>
    <row r="48" spans="2:22" s="176" customFormat="1" ht="30" customHeight="1">
      <c r="B48" s="183"/>
      <c r="C48" s="183"/>
      <c r="D48" s="183"/>
      <c r="E48" s="183"/>
      <c r="F48" s="183"/>
      <c r="G48" s="183"/>
      <c r="H48" s="183"/>
      <c r="I48" s="183"/>
      <c r="J48" s="183"/>
      <c r="K48" s="183"/>
      <c r="L48" s="183"/>
      <c r="M48" s="183"/>
      <c r="N48" s="183"/>
      <c r="O48" s="183"/>
      <c r="P48" s="183"/>
      <c r="Q48" s="183"/>
      <c r="R48" s="183"/>
      <c r="S48" s="183"/>
      <c r="T48" s="183"/>
      <c r="U48" s="183"/>
      <c r="V48" s="183"/>
    </row>
    <row r="49" spans="2:26" s="176" customFormat="1" ht="30" customHeight="1">
      <c r="B49" s="183"/>
      <c r="C49" s="183"/>
      <c r="D49" s="183"/>
      <c r="E49" s="183"/>
      <c r="F49" s="183"/>
      <c r="G49" s="183"/>
      <c r="H49" s="183"/>
      <c r="I49" s="183"/>
      <c r="J49" s="183"/>
      <c r="K49" s="183"/>
      <c r="L49" s="183"/>
      <c r="M49" s="183"/>
      <c r="N49" s="183"/>
      <c r="O49" s="183"/>
      <c r="P49" s="183"/>
      <c r="Q49" s="183"/>
      <c r="R49" s="183"/>
      <c r="S49" s="183"/>
      <c r="T49" s="183"/>
      <c r="U49" s="183"/>
      <c r="V49" s="183"/>
    </row>
    <row r="50" spans="2:26" s="176" customFormat="1" ht="30" customHeight="1">
      <c r="B50" s="183"/>
      <c r="C50" s="183"/>
      <c r="D50" s="183"/>
      <c r="E50" s="183"/>
      <c r="F50" s="183"/>
      <c r="G50" s="183"/>
      <c r="H50" s="183"/>
      <c r="I50" s="183"/>
      <c r="J50" s="183"/>
      <c r="K50" s="183"/>
      <c r="L50" s="183"/>
      <c r="M50" s="183"/>
      <c r="N50" s="183"/>
      <c r="O50" s="183"/>
      <c r="P50" s="183"/>
      <c r="Q50" s="183"/>
      <c r="R50" s="183"/>
      <c r="S50" s="183"/>
      <c r="T50" s="183"/>
      <c r="U50" s="183"/>
      <c r="V50" s="183"/>
    </row>
    <row r="51" spans="2:26" s="176" customFormat="1" ht="30" customHeight="1">
      <c r="B51" s="183"/>
      <c r="C51" s="183"/>
      <c r="D51" s="183"/>
      <c r="E51" s="183"/>
      <c r="F51" s="183"/>
      <c r="G51" s="183"/>
      <c r="H51" s="183"/>
      <c r="I51" s="183"/>
      <c r="J51" s="183"/>
      <c r="K51" s="183"/>
      <c r="L51" s="183"/>
      <c r="M51" s="183"/>
      <c r="N51" s="183"/>
      <c r="O51" s="183"/>
      <c r="P51" s="183"/>
      <c r="Q51" s="183"/>
      <c r="R51" s="183"/>
      <c r="S51" s="183"/>
      <c r="T51" s="183"/>
      <c r="U51" s="183"/>
      <c r="V51" s="183"/>
    </row>
    <row r="52" spans="2:26" s="176" customFormat="1" ht="30" customHeight="1">
      <c r="B52" s="183"/>
      <c r="C52" s="183"/>
      <c r="D52" s="183"/>
      <c r="E52" s="183"/>
      <c r="F52" s="183"/>
      <c r="G52" s="183"/>
      <c r="H52" s="183"/>
      <c r="I52" s="183"/>
      <c r="J52" s="183"/>
      <c r="K52" s="183"/>
      <c r="L52" s="183"/>
      <c r="M52" s="183"/>
      <c r="N52" s="183"/>
      <c r="O52" s="183"/>
      <c r="P52" s="183"/>
      <c r="Q52" s="183"/>
      <c r="R52" s="183"/>
      <c r="S52" s="183"/>
      <c r="T52" s="183"/>
      <c r="U52" s="183"/>
      <c r="V52" s="183"/>
    </row>
    <row r="53" spans="2:26" s="176" customFormat="1" ht="30" customHeight="1">
      <c r="B53" s="183"/>
      <c r="C53" s="183"/>
      <c r="D53" s="183"/>
      <c r="E53" s="183"/>
      <c r="F53" s="183"/>
      <c r="G53" s="183"/>
      <c r="H53" s="183"/>
      <c r="I53" s="183"/>
      <c r="J53" s="183"/>
      <c r="K53" s="183"/>
      <c r="L53" s="183"/>
      <c r="M53" s="183"/>
      <c r="N53" s="183"/>
      <c r="O53" s="183"/>
      <c r="P53" s="183"/>
      <c r="Q53" s="183"/>
      <c r="R53" s="183"/>
      <c r="S53" s="183"/>
      <c r="T53" s="183"/>
      <c r="U53" s="183"/>
      <c r="V53" s="183"/>
    </row>
    <row r="54" spans="2:26" s="176" customFormat="1" ht="30" customHeight="1">
      <c r="B54" s="183"/>
      <c r="C54" s="183"/>
      <c r="D54" s="183"/>
      <c r="E54" s="183"/>
      <c r="F54" s="183"/>
      <c r="G54" s="183"/>
      <c r="H54" s="183"/>
      <c r="I54" s="183"/>
      <c r="J54" s="183"/>
      <c r="K54" s="183"/>
      <c r="L54" s="183"/>
      <c r="M54" s="183"/>
      <c r="N54" s="183"/>
      <c r="O54" s="183"/>
      <c r="P54" s="183"/>
      <c r="Q54" s="183"/>
      <c r="R54" s="183"/>
      <c r="S54" s="183"/>
      <c r="T54" s="183"/>
      <c r="U54" s="183"/>
      <c r="V54" s="183"/>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row r="114" spans="2:26" s="177" customFormat="1" ht="30" customHeight="1">
      <c r="B114" s="184"/>
      <c r="C114" s="184"/>
      <c r="D114" s="184"/>
      <c r="E114" s="184"/>
      <c r="F114" s="184"/>
      <c r="G114" s="184"/>
      <c r="H114" s="184"/>
      <c r="I114" s="184"/>
      <c r="J114" s="184"/>
      <c r="K114" s="184"/>
      <c r="L114" s="184"/>
      <c r="M114" s="184"/>
      <c r="N114" s="184"/>
      <c r="O114" s="184"/>
      <c r="P114" s="184"/>
      <c r="Q114" s="184"/>
      <c r="R114" s="184"/>
      <c r="S114" s="184"/>
      <c r="T114" s="184"/>
      <c r="U114" s="184"/>
      <c r="V114" s="184"/>
      <c r="Z114" s="176"/>
    </row>
    <row r="115" spans="2:26" s="177" customFormat="1" ht="30" customHeight="1">
      <c r="B115" s="184"/>
      <c r="C115" s="184"/>
      <c r="D115" s="184"/>
      <c r="E115" s="184"/>
      <c r="F115" s="184"/>
      <c r="G115" s="184"/>
      <c r="H115" s="184"/>
      <c r="I115" s="184"/>
      <c r="J115" s="184"/>
      <c r="K115" s="184"/>
      <c r="L115" s="184"/>
      <c r="M115" s="184"/>
      <c r="N115" s="184"/>
      <c r="O115" s="184"/>
      <c r="P115" s="184"/>
      <c r="Q115" s="184"/>
      <c r="R115" s="184"/>
      <c r="S115" s="184"/>
      <c r="T115" s="184"/>
      <c r="U115" s="184"/>
      <c r="V115" s="184"/>
      <c r="Z115" s="176"/>
    </row>
    <row r="116" spans="2:26" s="177" customFormat="1" ht="30" customHeight="1">
      <c r="B116" s="184"/>
      <c r="C116" s="184"/>
      <c r="D116" s="184"/>
      <c r="E116" s="184"/>
      <c r="F116" s="184"/>
      <c r="G116" s="184"/>
      <c r="H116" s="184"/>
      <c r="I116" s="184"/>
      <c r="J116" s="184"/>
      <c r="K116" s="184"/>
      <c r="L116" s="184"/>
      <c r="M116" s="184"/>
      <c r="N116" s="184"/>
      <c r="O116" s="184"/>
      <c r="P116" s="184"/>
      <c r="Q116" s="184"/>
      <c r="R116" s="184"/>
      <c r="S116" s="184"/>
      <c r="T116" s="184"/>
      <c r="U116" s="184"/>
      <c r="V116" s="184"/>
      <c r="Z116" s="176"/>
    </row>
    <row r="117" spans="2:26" s="177" customFormat="1" ht="30" customHeight="1">
      <c r="B117" s="184"/>
      <c r="C117" s="184"/>
      <c r="D117" s="184"/>
      <c r="E117" s="184"/>
      <c r="F117" s="184"/>
      <c r="G117" s="184"/>
      <c r="H117" s="184"/>
      <c r="I117" s="184"/>
      <c r="J117" s="184"/>
      <c r="K117" s="184"/>
      <c r="L117" s="184"/>
      <c r="M117" s="184"/>
      <c r="N117" s="184"/>
      <c r="O117" s="184"/>
      <c r="P117" s="184"/>
      <c r="Q117" s="184"/>
      <c r="R117" s="184"/>
      <c r="S117" s="184"/>
      <c r="T117" s="184"/>
      <c r="U117" s="184"/>
      <c r="V117" s="184"/>
      <c r="Z117" s="176"/>
    </row>
    <row r="118" spans="2:26" s="177" customFormat="1" ht="30" customHeight="1">
      <c r="B118" s="184"/>
      <c r="C118" s="184"/>
      <c r="D118" s="184"/>
      <c r="E118" s="184"/>
      <c r="F118" s="184"/>
      <c r="G118" s="184"/>
      <c r="H118" s="184"/>
      <c r="I118" s="184"/>
      <c r="J118" s="184"/>
      <c r="K118" s="184"/>
      <c r="L118" s="184"/>
      <c r="M118" s="184"/>
      <c r="N118" s="184"/>
      <c r="O118" s="184"/>
      <c r="P118" s="184"/>
      <c r="Q118" s="184"/>
      <c r="R118" s="184"/>
      <c r="S118" s="184"/>
      <c r="T118" s="184"/>
      <c r="U118" s="184"/>
      <c r="V118" s="184"/>
      <c r="Z118" s="176"/>
    </row>
    <row r="119" spans="2:26" s="177" customFormat="1" ht="30" customHeight="1">
      <c r="B119" s="184"/>
      <c r="C119" s="184"/>
      <c r="D119" s="184"/>
      <c r="E119" s="184"/>
      <c r="F119" s="184"/>
      <c r="G119" s="184"/>
      <c r="H119" s="184"/>
      <c r="I119" s="184"/>
      <c r="J119" s="184"/>
      <c r="K119" s="184"/>
      <c r="L119" s="184"/>
      <c r="M119" s="184"/>
      <c r="N119" s="184"/>
      <c r="O119" s="184"/>
      <c r="P119" s="184"/>
      <c r="Q119" s="184"/>
      <c r="R119" s="184"/>
      <c r="S119" s="184"/>
      <c r="T119" s="184"/>
      <c r="U119" s="184"/>
      <c r="V119" s="184"/>
      <c r="Z119" s="176"/>
    </row>
    <row r="120" spans="2:26" s="177" customFormat="1" ht="30" customHeight="1">
      <c r="B120" s="184"/>
      <c r="C120" s="184"/>
      <c r="D120" s="184"/>
      <c r="E120" s="184"/>
      <c r="F120" s="184"/>
      <c r="G120" s="184"/>
      <c r="H120" s="184"/>
      <c r="I120" s="184"/>
      <c r="J120" s="184"/>
      <c r="K120" s="184"/>
      <c r="L120" s="184"/>
      <c r="M120" s="184"/>
      <c r="N120" s="184"/>
      <c r="O120" s="184"/>
      <c r="P120" s="184"/>
      <c r="Q120" s="184"/>
      <c r="R120" s="184"/>
      <c r="S120" s="184"/>
      <c r="T120" s="184"/>
      <c r="U120" s="184"/>
      <c r="V120" s="184"/>
      <c r="Z120" s="176"/>
    </row>
    <row r="121" spans="2:26" s="177" customFormat="1" ht="30" customHeight="1">
      <c r="B121" s="184"/>
      <c r="C121" s="184"/>
      <c r="D121" s="184"/>
      <c r="E121" s="184"/>
      <c r="F121" s="184"/>
      <c r="G121" s="184"/>
      <c r="H121" s="184"/>
      <c r="I121" s="184"/>
      <c r="J121" s="184"/>
      <c r="K121" s="184"/>
      <c r="L121" s="184"/>
      <c r="M121" s="184"/>
      <c r="N121" s="184"/>
      <c r="O121" s="184"/>
      <c r="P121" s="184"/>
      <c r="Q121" s="184"/>
      <c r="R121" s="184"/>
      <c r="S121" s="184"/>
      <c r="T121" s="184"/>
      <c r="U121" s="184"/>
      <c r="V121" s="184"/>
      <c r="Z121" s="176"/>
    </row>
  </sheetData>
  <sheetProtection selectLockedCells="1"/>
  <mergeCells count="66">
    <mergeCell ref="G30:G31"/>
    <mergeCell ref="A26:A27"/>
    <mergeCell ref="W26:Y27"/>
    <mergeCell ref="A28:A29"/>
    <mergeCell ref="W28:Y29"/>
    <mergeCell ref="G28:G29"/>
    <mergeCell ref="W14:Y15"/>
    <mergeCell ref="A16:A17"/>
    <mergeCell ref="W16:Y17"/>
    <mergeCell ref="A24:A25"/>
    <mergeCell ref="W24:Y25"/>
    <mergeCell ref="G20:G21"/>
    <mergeCell ref="G22:G23"/>
    <mergeCell ref="G24:G25"/>
    <mergeCell ref="G16:G17"/>
    <mergeCell ref="G18:G19"/>
    <mergeCell ref="G14:G15"/>
    <mergeCell ref="W10:Y11"/>
    <mergeCell ref="A20:A21"/>
    <mergeCell ref="W20:Y21"/>
    <mergeCell ref="A22:A23"/>
    <mergeCell ref="W22:Y23"/>
    <mergeCell ref="A10:A11"/>
    <mergeCell ref="K10:L31"/>
    <mergeCell ref="P10:Q31"/>
    <mergeCell ref="U10:V31"/>
    <mergeCell ref="A30:A31"/>
    <mergeCell ref="W30:Y31"/>
    <mergeCell ref="A12:A13"/>
    <mergeCell ref="W12:Y13"/>
    <mergeCell ref="A18:A19"/>
    <mergeCell ref="W18:Y19"/>
    <mergeCell ref="A14:A15"/>
    <mergeCell ref="W8:Y9"/>
    <mergeCell ref="N6:N7"/>
    <mergeCell ref="O6:O7"/>
    <mergeCell ref="P6:P7"/>
    <mergeCell ref="Q6:Q7"/>
    <mergeCell ref="R6:R7"/>
    <mergeCell ref="S6:S7"/>
    <mergeCell ref="A8:A9"/>
    <mergeCell ref="G8:G9"/>
    <mergeCell ref="L8:L9"/>
    <mergeCell ref="Q8:Q9"/>
    <mergeCell ref="V8:V9"/>
    <mergeCell ref="L6:L7"/>
    <mergeCell ref="T6:T7"/>
    <mergeCell ref="U6:U7"/>
    <mergeCell ref="V6:V7"/>
    <mergeCell ref="W6:Y7"/>
    <mergeCell ref="G10:G11"/>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opLeftCell="A14" workbookViewId="0">
      <selection activeCell="A23" sqref="A23:H23"/>
    </sheetView>
  </sheetViews>
  <sheetFormatPr baseColWidth="10" defaultColWidth="11.42578125" defaultRowHeight="14.25"/>
  <cols>
    <col min="1" max="16384" width="11.42578125" style="134"/>
  </cols>
  <sheetData>
    <row r="1" spans="1:8" ht="31.5" customHeight="1" thickBot="1">
      <c r="A1" s="448" t="s">
        <v>631</v>
      </c>
      <c r="B1" s="449"/>
      <c r="C1" s="449"/>
      <c r="D1" s="449"/>
      <c r="E1" s="449"/>
      <c r="F1" s="449"/>
      <c r="G1" s="449"/>
      <c r="H1" s="450"/>
    </row>
    <row r="2" spans="1:8" ht="15" customHeight="1">
      <c r="A2" s="457"/>
      <c r="B2" s="458"/>
      <c r="C2" s="458"/>
      <c r="D2" s="458"/>
      <c r="E2" s="458"/>
      <c r="F2" s="458"/>
      <c r="G2" s="458"/>
      <c r="H2" s="459"/>
    </row>
    <row r="3" spans="1:8" s="150" customFormat="1" ht="36.75" customHeight="1">
      <c r="A3" s="451" t="s">
        <v>632</v>
      </c>
      <c r="B3" s="452"/>
      <c r="C3" s="452"/>
      <c r="D3" s="452"/>
      <c r="E3" s="452"/>
      <c r="F3" s="452"/>
      <c r="G3" s="452"/>
      <c r="H3" s="453"/>
    </row>
    <row r="4" spans="1:8" s="150" customFormat="1" ht="25.5" customHeight="1">
      <c r="A4" s="446" t="s">
        <v>633</v>
      </c>
      <c r="B4" s="454"/>
      <c r="C4" s="454"/>
      <c r="D4" s="454"/>
      <c r="E4" s="454"/>
      <c r="F4" s="454"/>
      <c r="G4" s="454"/>
      <c r="H4" s="455"/>
    </row>
    <row r="5" spans="1:8" s="150" customFormat="1" ht="29.25" customHeight="1">
      <c r="A5" s="456" t="s">
        <v>634</v>
      </c>
      <c r="B5" s="452"/>
      <c r="C5" s="452"/>
      <c r="D5" s="452"/>
      <c r="E5" s="452"/>
      <c r="F5" s="452"/>
      <c r="G5" s="452"/>
      <c r="H5" s="453"/>
    </row>
    <row r="6" spans="1:8" s="150" customFormat="1" ht="40.5" customHeight="1">
      <c r="A6" s="451" t="s">
        <v>635</v>
      </c>
      <c r="B6" s="452"/>
      <c r="C6" s="452"/>
      <c r="D6" s="452"/>
      <c r="E6" s="452"/>
      <c r="F6" s="452"/>
      <c r="G6" s="452"/>
      <c r="H6" s="453"/>
    </row>
    <row r="7" spans="1:8" s="150" customFormat="1" ht="62.25" customHeight="1">
      <c r="A7" s="456" t="s">
        <v>636</v>
      </c>
      <c r="B7" s="452"/>
      <c r="C7" s="452"/>
      <c r="D7" s="452"/>
      <c r="E7" s="452"/>
      <c r="F7" s="452"/>
      <c r="G7" s="452"/>
      <c r="H7" s="453"/>
    </row>
    <row r="8" spans="1:8" s="150" customFormat="1" ht="54" customHeight="1">
      <c r="A8" s="451" t="s">
        <v>637</v>
      </c>
      <c r="B8" s="452"/>
      <c r="C8" s="452"/>
      <c r="D8" s="452"/>
      <c r="E8" s="452"/>
      <c r="F8" s="452"/>
      <c r="G8" s="452"/>
      <c r="H8" s="453"/>
    </row>
    <row r="9" spans="1:8" s="150" customFormat="1" ht="41.25" customHeight="1">
      <c r="A9" s="451" t="s">
        <v>638</v>
      </c>
      <c r="B9" s="452"/>
      <c r="C9" s="452"/>
      <c r="D9" s="452"/>
      <c r="E9" s="452"/>
      <c r="F9" s="452"/>
      <c r="G9" s="452"/>
      <c r="H9" s="453"/>
    </row>
    <row r="10" spans="1:8" s="150" customFormat="1" ht="45.75" customHeight="1">
      <c r="A10" s="451" t="s">
        <v>639</v>
      </c>
      <c r="B10" s="452"/>
      <c r="C10" s="452"/>
      <c r="D10" s="452"/>
      <c r="E10" s="452"/>
      <c r="F10" s="452"/>
      <c r="G10" s="452"/>
      <c r="H10" s="453"/>
    </row>
    <row r="11" spans="1:8" s="150" customFormat="1" ht="110.25" customHeight="1">
      <c r="A11" s="440" t="s">
        <v>640</v>
      </c>
      <c r="B11" s="441"/>
      <c r="C11" s="441"/>
      <c r="D11" s="441"/>
      <c r="E11" s="441"/>
      <c r="F11" s="441"/>
      <c r="G11" s="441"/>
      <c r="H11" s="442"/>
    </row>
    <row r="12" spans="1:8" s="150" customFormat="1" ht="168.75" customHeight="1">
      <c r="A12" s="440" t="s">
        <v>641</v>
      </c>
      <c r="B12" s="441"/>
      <c r="C12" s="441"/>
      <c r="D12" s="441"/>
      <c r="E12" s="441"/>
      <c r="F12" s="441"/>
      <c r="G12" s="441"/>
      <c r="H12" s="442"/>
    </row>
    <row r="13" spans="1:8" s="150" customFormat="1" ht="53.25" customHeight="1">
      <c r="A13" s="440" t="s">
        <v>642</v>
      </c>
      <c r="B13" s="441"/>
      <c r="C13" s="441"/>
      <c r="D13" s="441"/>
      <c r="E13" s="441"/>
      <c r="F13" s="441"/>
      <c r="G13" s="441"/>
      <c r="H13" s="442"/>
    </row>
    <row r="14" spans="1:8" s="150" customFormat="1" ht="53.25" customHeight="1">
      <c r="A14" s="440" t="s">
        <v>643</v>
      </c>
      <c r="B14" s="441"/>
      <c r="C14" s="441"/>
      <c r="D14" s="441"/>
      <c r="E14" s="441"/>
      <c r="F14" s="441"/>
      <c r="G14" s="441"/>
      <c r="H14" s="442"/>
    </row>
    <row r="15" spans="1:8" s="150" customFormat="1" ht="69" customHeight="1">
      <c r="A15" s="446" t="s">
        <v>644</v>
      </c>
      <c r="B15" s="441"/>
      <c r="C15" s="441"/>
      <c r="D15" s="441"/>
      <c r="E15" s="441"/>
      <c r="F15" s="441"/>
      <c r="G15" s="441"/>
      <c r="H15" s="442"/>
    </row>
    <row r="16" spans="1:8" s="150" customFormat="1" ht="22.5" customHeight="1">
      <c r="A16" s="440" t="s">
        <v>645</v>
      </c>
      <c r="B16" s="441"/>
      <c r="C16" s="441"/>
      <c r="D16" s="441"/>
      <c r="E16" s="441"/>
      <c r="F16" s="441"/>
      <c r="G16" s="441"/>
      <c r="H16" s="442"/>
    </row>
    <row r="17" spans="1:8" s="150" customFormat="1" ht="67.5" customHeight="1">
      <c r="A17" s="446" t="s">
        <v>646</v>
      </c>
      <c r="B17" s="441"/>
      <c r="C17" s="441"/>
      <c r="D17" s="441"/>
      <c r="E17" s="441"/>
      <c r="F17" s="441"/>
      <c r="G17" s="441"/>
      <c r="H17" s="442"/>
    </row>
    <row r="18" spans="1:8" s="150" customFormat="1" ht="21.75" customHeight="1">
      <c r="A18" s="446" t="s">
        <v>647</v>
      </c>
      <c r="B18" s="441"/>
      <c r="C18" s="441"/>
      <c r="D18" s="441"/>
      <c r="E18" s="441"/>
      <c r="F18" s="441"/>
      <c r="G18" s="441"/>
      <c r="H18" s="442"/>
    </row>
    <row r="19" spans="1:8" s="150" customFormat="1" ht="177" customHeight="1">
      <c r="A19" s="446" t="s">
        <v>648</v>
      </c>
      <c r="B19" s="441"/>
      <c r="C19" s="441"/>
      <c r="D19" s="441"/>
      <c r="E19" s="441"/>
      <c r="F19" s="441"/>
      <c r="G19" s="441"/>
      <c r="H19" s="442"/>
    </row>
    <row r="20" spans="1:8" s="150" customFormat="1" ht="40.5" customHeight="1">
      <c r="A20" s="447" t="s">
        <v>649</v>
      </c>
      <c r="B20" s="441"/>
      <c r="C20" s="441"/>
      <c r="D20" s="441"/>
      <c r="E20" s="441"/>
      <c r="F20" s="441"/>
      <c r="G20" s="441"/>
      <c r="H20" s="442"/>
    </row>
    <row r="21" spans="1:8" s="150" customFormat="1" ht="84" customHeight="1" thickBot="1">
      <c r="A21" s="443" t="s">
        <v>650</v>
      </c>
      <c r="B21" s="444"/>
      <c r="C21" s="444"/>
      <c r="D21" s="444"/>
      <c r="E21" s="444"/>
      <c r="F21" s="444"/>
      <c r="G21" s="444"/>
      <c r="H21" s="445"/>
    </row>
    <row r="22" spans="1:8" s="150" customFormat="1" ht="96.75" customHeight="1" thickBot="1">
      <c r="A22" s="443" t="s">
        <v>651</v>
      </c>
      <c r="B22" s="444"/>
      <c r="C22" s="444"/>
      <c r="D22" s="444"/>
      <c r="E22" s="444"/>
      <c r="F22" s="444"/>
      <c r="G22" s="444"/>
      <c r="H22" s="445"/>
    </row>
    <row r="23" spans="1:8" s="150" customFormat="1" ht="49.5" customHeight="1" thickBot="1">
      <c r="A23" s="443" t="s">
        <v>652</v>
      </c>
      <c r="B23" s="444"/>
      <c r="C23" s="444"/>
      <c r="D23" s="444"/>
      <c r="E23" s="444"/>
      <c r="F23" s="444"/>
      <c r="G23" s="444"/>
      <c r="H23" s="445"/>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baseColWidth="10"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653</v>
      </c>
      <c r="C3" s="129" t="s">
        <v>653</v>
      </c>
      <c r="D3" s="129" t="s">
        <v>654</v>
      </c>
      <c r="E3" t="s">
        <v>655</v>
      </c>
    </row>
    <row r="4" spans="1:5">
      <c r="A4" s="128">
        <v>1</v>
      </c>
      <c r="B4" s="129" t="s">
        <v>1</v>
      </c>
      <c r="C4" s="129" t="s">
        <v>656</v>
      </c>
      <c r="D4" s="153" t="s">
        <v>657</v>
      </c>
      <c r="E4">
        <v>2022</v>
      </c>
    </row>
    <row r="5" spans="1:5">
      <c r="A5" s="128">
        <v>2</v>
      </c>
      <c r="B5" s="138" t="s">
        <v>658</v>
      </c>
      <c r="C5" s="132"/>
      <c r="D5" s="153" t="s">
        <v>659</v>
      </c>
      <c r="E5">
        <v>2023</v>
      </c>
    </row>
    <row r="6" spans="1:5">
      <c r="A6" s="128">
        <v>3</v>
      </c>
      <c r="B6" s="138" t="s">
        <v>660</v>
      </c>
      <c r="C6" s="132"/>
      <c r="D6" s="153" t="s">
        <v>438</v>
      </c>
      <c r="E6">
        <v>2024</v>
      </c>
    </row>
    <row r="7" spans="1:5">
      <c r="A7" s="128">
        <v>4</v>
      </c>
      <c r="B7" s="138" t="s">
        <v>661</v>
      </c>
      <c r="C7" s="132"/>
      <c r="D7" s="153" t="s">
        <v>662</v>
      </c>
      <c r="E7">
        <v>2025</v>
      </c>
    </row>
    <row r="8" spans="1:5">
      <c r="A8" s="128">
        <v>5</v>
      </c>
      <c r="B8" s="138" t="s">
        <v>663</v>
      </c>
      <c r="C8" s="132"/>
      <c r="D8" s="153" t="s">
        <v>664</v>
      </c>
      <c r="E8">
        <v>2026</v>
      </c>
    </row>
    <row r="9" spans="1:5">
      <c r="A9" s="128">
        <v>6</v>
      </c>
      <c r="B9" s="138" t="s">
        <v>665</v>
      </c>
      <c r="C9" s="132"/>
      <c r="D9" s="153" t="s">
        <v>666</v>
      </c>
      <c r="E9">
        <v>2027</v>
      </c>
    </row>
    <row r="10" spans="1:5">
      <c r="A10" s="128">
        <v>7</v>
      </c>
      <c r="B10" s="138" t="s">
        <v>667</v>
      </c>
      <c r="C10" s="132"/>
      <c r="D10" s="153" t="s">
        <v>668</v>
      </c>
      <c r="E10">
        <v>2028</v>
      </c>
    </row>
    <row r="11" spans="1:5">
      <c r="A11" s="128">
        <v>8</v>
      </c>
      <c r="B11" s="138" t="s">
        <v>669</v>
      </c>
      <c r="C11" s="132"/>
      <c r="D11" s="128"/>
      <c r="E11">
        <v>2029</v>
      </c>
    </row>
    <row r="12" spans="1:5">
      <c r="A12" s="128">
        <v>9</v>
      </c>
      <c r="B12" s="138" t="s">
        <v>670</v>
      </c>
      <c r="C12" s="132"/>
      <c r="D12" s="128"/>
      <c r="E12">
        <v>2030</v>
      </c>
    </row>
    <row r="13" spans="1:5">
      <c r="A13" s="128">
        <v>10</v>
      </c>
      <c r="B13" s="138" t="s">
        <v>671</v>
      </c>
      <c r="C13" s="132"/>
      <c r="D13" s="128"/>
      <c r="E13">
        <v>2031</v>
      </c>
    </row>
    <row r="14" spans="1:5">
      <c r="A14" s="128">
        <v>11</v>
      </c>
      <c r="B14" s="139" t="s">
        <v>672</v>
      </c>
      <c r="C14" s="132"/>
      <c r="D14" s="128"/>
      <c r="E14">
        <v>2032</v>
      </c>
    </row>
    <row r="15" spans="1:5">
      <c r="A15" s="128">
        <v>12</v>
      </c>
      <c r="B15" s="138" t="s">
        <v>673</v>
      </c>
      <c r="C15" s="132"/>
      <c r="D15" s="128"/>
      <c r="E15">
        <v>2033</v>
      </c>
    </row>
    <row r="16" spans="1:5">
      <c r="A16" s="128">
        <v>13</v>
      </c>
      <c r="B16" s="138" t="s">
        <v>674</v>
      </c>
      <c r="C16" s="132"/>
      <c r="D16" s="128"/>
      <c r="E16">
        <v>2034</v>
      </c>
    </row>
    <row r="17" spans="1:4">
      <c r="A17" s="128">
        <v>14</v>
      </c>
      <c r="B17" s="138" t="s">
        <v>675</v>
      </c>
      <c r="C17" s="132"/>
      <c r="D17" s="128"/>
    </row>
    <row r="18" spans="1:4">
      <c r="A18" s="128">
        <v>15</v>
      </c>
      <c r="B18" s="138" t="s">
        <v>676</v>
      </c>
      <c r="C18" s="132"/>
      <c r="D18" s="128"/>
    </row>
    <row r="19" spans="1:4">
      <c r="A19" s="128">
        <v>16</v>
      </c>
      <c r="B19" s="138" t="s">
        <v>677</v>
      </c>
      <c r="C19" s="132"/>
      <c r="D19" s="128"/>
    </row>
    <row r="20" spans="1:4">
      <c r="A20" s="128">
        <v>17</v>
      </c>
      <c r="B20" s="138" t="s">
        <v>678</v>
      </c>
      <c r="C20" s="132"/>
      <c r="D20" s="128"/>
    </row>
    <row r="21" spans="1:4">
      <c r="A21" s="128">
        <v>18</v>
      </c>
      <c r="B21" s="138" t="s">
        <v>679</v>
      </c>
      <c r="C21" s="132"/>
      <c r="D21" s="128"/>
    </row>
    <row r="22" spans="1:4">
      <c r="A22" s="128">
        <v>19</v>
      </c>
      <c r="B22" s="138" t="s">
        <v>680</v>
      </c>
      <c r="C22" s="132"/>
      <c r="D22" s="128"/>
    </row>
    <row r="23" spans="1:4">
      <c r="A23" s="128"/>
      <c r="B23" s="138" t="s">
        <v>681</v>
      </c>
      <c r="C23" s="132"/>
      <c r="D23" s="128"/>
    </row>
    <row r="24" spans="1:4">
      <c r="A24" s="128"/>
      <c r="B24" s="138" t="s">
        <v>682</v>
      </c>
      <c r="C24" s="132"/>
      <c r="D24" s="128"/>
    </row>
    <row r="25" spans="1:4">
      <c r="A25" s="128"/>
      <c r="B25" s="138" t="s">
        <v>683</v>
      </c>
      <c r="C25" s="128"/>
      <c r="D25" s="128"/>
    </row>
    <row r="26" spans="1:4">
      <c r="A26" s="128"/>
      <c r="B26" s="138" t="s">
        <v>684</v>
      </c>
      <c r="D26" s="128"/>
    </row>
    <row r="27" spans="1:4" ht="18.75">
      <c r="A27" s="128"/>
      <c r="B27" s="138" t="s">
        <v>685</v>
      </c>
      <c r="D27" s="133" t="s">
        <v>445</v>
      </c>
    </row>
    <row r="28" spans="1:4" ht="18.75">
      <c r="A28" s="128"/>
      <c r="B28" s="138" t="s">
        <v>686</v>
      </c>
      <c r="C28" s="133" t="s">
        <v>687</v>
      </c>
      <c r="D28" s="133" t="s">
        <v>688</v>
      </c>
    </row>
    <row r="29" spans="1:4">
      <c r="A29" s="128"/>
      <c r="B29" s="138" t="s">
        <v>689</v>
      </c>
      <c r="C29" s="128"/>
      <c r="D29" s="128" t="s">
        <v>690</v>
      </c>
    </row>
    <row r="30" spans="1:4">
      <c r="A30" s="128"/>
      <c r="B30" s="138" t="s">
        <v>691</v>
      </c>
      <c r="C30" s="128"/>
      <c r="D30" s="128"/>
    </row>
    <row r="31" spans="1:4">
      <c r="A31" s="128"/>
      <c r="B31" s="138" t="s">
        <v>692</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AverageRating xmlns="http://schemas.microsoft.com/sharepoint/v3" xsi:nil="true"/>
    <Comentarios xmlns="5c70ec50-80ce-474e-947a-951e6db5539d" xsi:nil="true"/>
    <Fase xmlns="5c70ec50-80ce-474e-947a-951e6db5539d">a. Ficha Téncnica</Fase>
    <lcf76f155ced4ddcb4097134ff3c332f xmlns="5c70ec50-80ce-474e-947a-951e6db5539d">
      <Terms xmlns="http://schemas.microsoft.com/office/infopath/2007/PartnerControls"/>
    </lcf76f155ced4ddcb4097134ff3c332f>
    <TaxCatchAll xmlns="0ca1db07-9e50-4e4e-a374-a784ab27a76a" xsi:nil="true"/>
    <RatingCount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20E26DF72FBA2498975ECFF6C149470" ma:contentTypeVersion="29" ma:contentTypeDescription="Crear nuevo documento." ma:contentTypeScope="" ma:versionID="1f3557885f8b84bb02f5990d8e936801">
  <xsd:schema xmlns:xsd="http://www.w3.org/2001/XMLSchema" xmlns:xs="http://www.w3.org/2001/XMLSchema" xmlns:p="http://schemas.microsoft.com/office/2006/metadata/properties" xmlns:ns1="http://schemas.microsoft.com/sharepoint/v3" xmlns:ns2="http://schemas.microsoft.com/sharepoint/v4" xmlns:ns3="5c70ec50-80ce-474e-947a-951e6db5539d" xmlns:ns4="0ca1db07-9e50-4e4e-a374-a784ab27a76a" targetNamespace="http://schemas.microsoft.com/office/2006/metadata/properties" ma:root="true" ma:fieldsID="4f156d789d755fbb5f650a3f150772f0" ns1:_="" ns2:_="" ns3:_="" ns4:_="">
    <xsd:import namespace="http://schemas.microsoft.com/sharepoint/v3"/>
    <xsd:import namespace="http://schemas.microsoft.com/sharepoint/v4"/>
    <xsd:import namespace="5c70ec50-80ce-474e-947a-951e6db5539d"/>
    <xsd:import namespace="0ca1db07-9e50-4e4e-a374-a784ab27a76a"/>
    <xsd:element name="properties">
      <xsd:complexType>
        <xsd:sequence>
          <xsd:element name="documentManagement">
            <xsd:complexType>
              <xsd:all>
                <xsd:element ref="ns1:AverageRating" minOccurs="0"/>
                <xsd:element ref="ns1:RatingCount" minOccurs="0"/>
                <xsd:element ref="ns2:IconOverlay" minOccurs="0"/>
                <xsd:element ref="ns3:Comentarios" minOccurs="0"/>
                <xsd:element ref="ns3:Fas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70ec50-80ce-474e-947a-951e6db5539d" elementFormDefault="qualified">
    <xsd:import namespace="http://schemas.microsoft.com/office/2006/documentManagement/types"/>
    <xsd:import namespace="http://schemas.microsoft.com/office/infopath/2007/PartnerControls"/>
    <xsd:element name="Comentarios" ma:index="11" nillable="true" ma:displayName="Comentarios" ma:internalName="Comentarios" ma:readOnly="false">
      <xsd:simpleType>
        <xsd:restriction base="dms:Note">
          <xsd:maxLength value="255"/>
        </xsd:restriction>
      </xsd:simpleType>
    </xsd:element>
    <xsd:element name="Fase" ma:index="12" nillable="true" ma:displayName="Fase" ma:default="a. Ficha Téncnica" ma:format="Dropdown" ma:internalName="Fase" ma:readOnly="fal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1db07-9e50-4e4e-a374-a784ab27a76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ca70252-c52b-4f72-a7af-ea544cc84fa9}" ma:internalName="TaxCatchAll" ma:showField="CatchAllData" ma:web="0ca1db07-9e50-4e4e-a374-a784ab27a7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606783-1155-4D5B-91B4-FE0ADC482A4C}">
  <ds:schemaRefs>
    <ds:schemaRef ds:uri="http://schemas.microsoft.com/office/2006/metadata/properties"/>
    <ds:schemaRef ds:uri="http://schemas.microsoft.com/office/infopath/2007/PartnerControls"/>
    <ds:schemaRef ds:uri="http://schemas.microsoft.com/sharepoint/v4"/>
    <ds:schemaRef ds:uri="http://schemas.microsoft.com/sharepoint/v3"/>
    <ds:schemaRef ds:uri="5c70ec50-80ce-474e-947a-951e6db5539d"/>
    <ds:schemaRef ds:uri="0ca1db07-9e50-4e4e-a374-a784ab27a76a"/>
  </ds:schemaRefs>
</ds:datastoreItem>
</file>

<file path=customXml/itemProps2.xml><?xml version="1.0" encoding="utf-8"?>
<ds:datastoreItem xmlns:ds="http://schemas.openxmlformats.org/officeDocument/2006/customXml" ds:itemID="{069367B2-722F-4946-BB67-897A15DD22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5c70ec50-80ce-474e-947a-951e6db5539d"/>
    <ds:schemaRef ds:uri="0ca1db07-9e50-4e4e-a374-a784ab27a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98D519-613F-4855-9885-8FCE5391D6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46</vt:i4>
      </vt:variant>
    </vt:vector>
  </HeadingPairs>
  <TitlesOfParts>
    <vt:vector size="56" baseType="lpstr">
      <vt:lpstr>1.IDP</vt:lpstr>
      <vt:lpstr>GIN-FM-006-1</vt:lpstr>
      <vt:lpstr>Objetivos procesos </vt:lpstr>
      <vt:lpstr>Hoja de Registro-1</vt:lpstr>
      <vt:lpstr>Password</vt:lpstr>
      <vt:lpstr>GIN-FM-006-2</vt:lpstr>
      <vt:lpstr>Hoja de Registro-2</vt:lpstr>
      <vt:lpstr>Instrucciones </vt:lpstr>
      <vt:lpstr>Hoja1</vt:lpstr>
      <vt:lpstr>Control de Cambios</vt:lpstr>
      <vt:lpstr>APLICACIÓN_DE_POLÍTICAS_Y_O_NORMAS</vt:lpstr>
      <vt:lpstr>'GIN-FM-006-1'!Área_de_impresión</vt:lpstr>
      <vt:lpstr>'GIN-FM-006-2'!Área_de_impresión</vt:lpstr>
      <vt:lpstr>CATORCE</vt:lpstr>
      <vt:lpstr>CINCO</vt:lpstr>
      <vt:lpstr>CUATRO</vt:lpstr>
      <vt:lpstr>DIESINUEVE</vt:lpstr>
      <vt:lpstr>DIESIOCHO</vt:lpstr>
      <vt:lpstr>DIESISEIS</vt:lpstr>
      <vt:lpstr>DIESISIETE</vt:lpstr>
      <vt:lpstr>DIEZ</vt:lpstr>
      <vt:lpstr>DIRECCIONAMIENTO_Y_PLANEACIÓN_INSTITUCIONAL</vt:lpstr>
      <vt:lpstr>DOCE</vt:lpstr>
      <vt:lpstr>DOS</vt:lpstr>
      <vt:lpstr>GESTIÓN_ADMINISTRATIVA</vt:lpstr>
      <vt:lpstr>GESTIÓN_DE_LA_INFORMACIÓN</vt:lpstr>
      <vt:lpstr>GESTIÓN_DEL_TALENTO_HUMANO</vt:lpstr>
      <vt:lpstr>GESTIÓN_JURÍDICA</vt:lpstr>
      <vt:lpstr>INDICADOR</vt:lpstr>
      <vt:lpstr>NUEVE</vt:lpstr>
      <vt:lpstr>OCHO</vt:lpstr>
      <vt:lpstr>'1.IDP'!OLE_LINK28</vt:lpstr>
      <vt:lpstr>ONCE</vt:lpstr>
      <vt:lpstr>'GIN-FM-006-2'!OTRO</vt:lpstr>
      <vt:lpstr>OTRO</vt:lpstr>
      <vt:lpstr>'GIN-FM-006-2'!PROCES</vt:lpstr>
      <vt:lpstr>PROCES</vt:lpstr>
      <vt:lpstr>PROCESOS</vt:lpstr>
      <vt:lpstr>QUINCE</vt:lpstr>
      <vt:lpstr>SEIS</vt:lpstr>
      <vt:lpstr>SIETE</vt:lpstr>
      <vt:lpstr>'GIN-FM-006-2'!SUBPROCES</vt:lpstr>
      <vt:lpstr>SUBPROCES</vt:lpstr>
      <vt:lpstr>TRECE</vt:lpstr>
      <vt:lpstr>TRES</vt:lpstr>
      <vt:lpstr>UNO</vt:lpstr>
      <vt:lpstr>VEINTE</vt:lpstr>
      <vt:lpstr>VEINTICINCO</vt:lpstr>
      <vt:lpstr>VEINTICUATRO</vt:lpstr>
      <vt:lpstr>VEINTIDOS</vt:lpstr>
      <vt:lpstr>VEINTINUEVE</vt:lpstr>
      <vt:lpstr>VEINTIOCHO</vt:lpstr>
      <vt:lpstr>VEINTISEIS</vt:lpstr>
      <vt:lpstr>VEINTISIETE</vt:lpstr>
      <vt:lpstr>VEINTITRES</vt:lpstr>
      <vt:lpstr>VEINTIUNO</vt:lpstr>
    </vt:vector>
  </TitlesOfParts>
  <Manager>WILLIAM BADILLO DE  LA HOZ</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Jose Steven Triana Gutierrez</cp:lastModifiedBy>
  <cp:revision/>
  <dcterms:created xsi:type="dcterms:W3CDTF">2014-02-11T20:40:24Z</dcterms:created>
  <dcterms:modified xsi:type="dcterms:W3CDTF">2026-05-04T15:18:26Z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20260421114015583</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y fmtid="{D5CDD505-2E9C-101B-9397-08002B2CF9AE}" pid="11" name="ContentTypeId">
    <vt:lpwstr>0x010100720E26DF72FBA2498975ECFF6C149470</vt:lpwstr>
  </property>
  <property fmtid="{D5CDD505-2E9C-101B-9397-08002B2CF9AE}" pid="12" name="Order">
    <vt:r8>6734600</vt:r8>
  </property>
  <property fmtid="{D5CDD505-2E9C-101B-9397-08002B2CF9AE}" pid="13" name="Título">
    <vt:lpwstr>HVIndicadores de Gestión MJD</vt:lpwstr>
  </property>
  <property fmtid="{D5CDD505-2E9C-101B-9397-08002B2CF9AE}" pid="14" name="MediaServiceImageTags">
    <vt:lpwstr/>
  </property>
</Properties>
</file>