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ara publicar/11. Diciembre/"/>
    </mc:Choice>
  </mc:AlternateContent>
  <xr:revisionPtr revIDLastSave="0" documentId="14_{C2315B21-48CA-4A40-B150-3B2F1DB0B1CB}" xr6:coauthVersionLast="47" xr6:coauthVersionMax="47" xr10:uidLastSave="{00000000-0000-0000-0000-000000000000}"/>
  <workbookProtection workbookAlgorithmName="SHA-512" workbookHashValue="ofjN7f6tMxZBYx85CkwIsoxMXp/TmwLh9Zy5oxyw8tC6Tg5UW/iYMvQLhlOJceqAvrzH1zAJlUo07Ogb8TwWZQ==" workbookSaltValue="m4JKlHEWOW1xr41q6+lMjA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91029"/>
  <pivotCaches>
    <pivotCache cacheId="6" r:id="rId8"/>
    <pivotCache cacheId="11" r:id="rId9"/>
    <pivotCache cacheId="16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B12" i="2"/>
  <c r="D11" i="2"/>
  <c r="C11" i="2"/>
  <c r="B11" i="2"/>
  <c r="D9" i="2"/>
  <c r="C9" i="2"/>
  <c r="B9" i="2"/>
  <c r="D7" i="2"/>
  <c r="C7" i="2"/>
  <c r="B7" i="2"/>
  <c r="B18" i="2"/>
  <c r="H4" i="10" l="1"/>
  <c r="K4" i="10" s="1"/>
  <c r="H7" i="10" s="1"/>
  <c r="B19" i="2"/>
  <c r="Z3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D18" i="2"/>
  <c r="D19" i="2"/>
  <c r="C19" i="2"/>
  <c r="B20" i="2"/>
  <c r="C18" i="2"/>
  <c r="D20" i="2"/>
  <c r="C20" i="2"/>
  <c r="D17" i="2" l="1"/>
  <c r="D6" i="2"/>
  <c r="D8" i="2"/>
  <c r="D10" i="2"/>
  <c r="C10" i="2"/>
  <c r="C6" i="2"/>
  <c r="C8" i="2"/>
  <c r="B8" i="2"/>
  <c r="B10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3" i="32"/>
  <c r="G52" i="32"/>
  <c r="H42" i="32"/>
  <c r="G42" i="32"/>
  <c r="H44" i="32"/>
  <c r="G51" i="32"/>
  <c r="G47" i="32"/>
  <c r="H52" i="32"/>
  <c r="H51" i="32"/>
  <c r="H53" i="32"/>
  <c r="H45" i="32"/>
  <c r="G46" i="32"/>
  <c r="G43" i="32"/>
  <c r="G53" i="32"/>
  <c r="H47" i="32"/>
  <c r="G45" i="32"/>
  <c r="H50" i="32"/>
  <c r="H49" i="32"/>
  <c r="H46" i="32"/>
  <c r="G50" i="32"/>
  <c r="G48" i="32"/>
  <c r="G49" i="32"/>
  <c r="G44" i="32"/>
  <c r="H48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0" i="11"/>
  <c r="I101" i="11"/>
  <c r="I102" i="11"/>
  <c r="I103" i="11"/>
  <c r="H92" i="11" a="1"/>
  <c r="H92" i="11" s="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2" i="11" l="1"/>
  <c r="H100" i="11"/>
  <c r="E79" i="11"/>
  <c r="H86" i="11"/>
  <c r="I99" i="11"/>
  <c r="E70" i="11"/>
  <c r="H101" i="11"/>
  <c r="H98" i="11"/>
  <c r="H97" i="11"/>
  <c r="H85" i="11"/>
  <c r="I98" i="11"/>
  <c r="H103" i="11"/>
  <c r="H99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0" i="11" l="1"/>
  <c r="F96" i="11"/>
  <c r="F102" i="11"/>
  <c r="F101" i="11"/>
  <c r="F98" i="11"/>
  <c r="F94" i="11"/>
  <c r="F103" i="11"/>
  <c r="F97" i="11"/>
  <c r="F93" i="11"/>
  <c r="F92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0" i="2"/>
  <c r="F10" i="2"/>
  <c r="E11" i="2"/>
  <c r="E10" i="2" s="1"/>
  <c r="E9" i="2"/>
  <c r="G6" i="2" l="1"/>
  <c r="F6" i="2"/>
  <c r="E7" i="2"/>
  <c r="E6" i="2" s="1"/>
  <c r="B6" i="2"/>
  <c r="B13" i="2" s="1"/>
  <c r="F17" i="2"/>
  <c r="G17" i="2"/>
  <c r="E21" i="2"/>
  <c r="G21" i="2"/>
  <c r="F21" i="2"/>
  <c r="E17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88" i="11" l="1"/>
  <c r="F88" i="11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<sst xmlns="http://schemas.openxmlformats.org/spreadsheetml/2006/main" count="2125" uniqueCount="229">
  <si>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</si>
  <si>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</si>
  <si>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</si>
  <si>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</si>
  <si>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</si>
  <si>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</si>
  <si>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</si>
  <si>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</si>
  <si>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</si>
  <si>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</si>
  <si>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</si>
  <si>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</si>
  <si>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</si>
  <si>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</si>
  <si>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</si>
  <si>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</si>
  <si>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</si>
  <si>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</si>
  <si>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</si>
  <si>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</si>
  <si>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</si>
  <si>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</si>
  <si>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</si>
  <si>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</si>
  <si>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</si>
  <si>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</si>
  <si>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</si>
  <si>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</si>
  <si>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</si>
  <si>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</si>
  <si>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</si>
  <si>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</si>
  <si>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</si>
  <si>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</si>
  <si>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</si>
  <si>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</si>
  <si>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</si>
  <si>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</si>
  <si>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</si>
  <si>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</si>
  <si>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</si>
  <si>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</si>
  <si>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</si>
  <si>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</si>
  <si>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</si>
  <si>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</si>
  <si>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</si>
  <si>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</si>
  <si>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</si>
  <si>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</si>
  <si>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</si>
  <si>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</si>
  <si>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</si>
  <si>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</si>
  <si>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</si>
  <si>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</si>
  <si>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</si>
  <si>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</si>
  <si>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</si>
  <si>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</si>
  <si>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</si>
  <si>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</si>
  <si>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</si>
  <si>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</si>
  <si>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</si>
  <si>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</si>
  <si>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</si>
  <si>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</si>
  <si>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</si>
  <si>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</si>
  <si>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</si>
  <si>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</si>
  <si>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</si>
  <si>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</si>
  <si>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</si>
  <si>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</si>
  <si>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</si>
  <si>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</si>
  <si>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</si>
  <si>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</si>
  <si>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</si>
  <si>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</si>
  <si>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</si>
  <si>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</si>
  <si>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</si>
  <si>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</si>
  <si>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</si>
  <si>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</si>
  <si>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</si>
  <si>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</si>
  <si>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</si>
  <si>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</si>
  <si>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</si>
  <si>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</si>
  <si>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</si>
  <si>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</si>
  <si>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</si>
  <si>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</si>
  <si>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</si>
  <si>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</si>
  <si>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</si>
  <si>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</si>
  <si>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</si>
  <si>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</si>
  <si>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</si>
  <si>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</si>
  <si>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</si>
  <si>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</si>
  <si>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</si>
  <si>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</si>
  <si>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</si>
  <si>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</si>
  <si>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</si>
  <si>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</si>
  <si>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</si>
  <si>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</si>
  <si>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</si>
  <si>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</si>
  <si>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</si>
  <si>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</si>
  <si>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</si>
  <si>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</si>
  <si>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</si>
  <si>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</si>
  <si>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</si>
  <si>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</si>
  <si>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</si>
  <si>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</si>
  <si>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</si>
  <si>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</si>
  <si>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</si>
  <si>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</si>
  <si>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</si>
  <si>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</si>
  <si>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</si>
  <si>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</si>
  <si>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</si>
  <si>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</si>
  <si>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</si>
  <si>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</si>
  <si>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</si>
  <si>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</si>
  <si>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</si>
  <si>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</si>
  <si>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</si>
  <si>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</si>
  <si>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</si>
  <si>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</si>
  <si>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</si>
  <si>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</si>
  <si>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</si>
  <si>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</si>
  <si>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</si>
  <si>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</si>
  <si>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</si>
  <si>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</si>
  <si>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</si>
  <si>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</si>
  <si>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</si>
  <si>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</si>
  <si>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</si>
  <si>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</si>
  <si>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</si>
  <si>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</si>
  <si>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</si>
  <si>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</si>
  <si>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</si>
  <si>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</si>
  <si>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</si>
  <si>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</si>
  <si>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</si>
  <si>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</si>
  <si>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</si>
  <si>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</si>
  <si>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</si>
  <si>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</si>
  <si>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</si>
  <si>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</si>
  <si>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</si>
  <si>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</si>
  <si>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</si>
  <si>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</si>
  <si>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</si>
  <si>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</si>
  <si>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</si>
  <si>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</si>
  <si>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</si>
  <si>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</si>
  <si>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</si>
  <si>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</si>
  <si>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</si>
  <si>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</si>
  <si>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</si>
  <si>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</si>
  <si>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</si>
  <si>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</si>
  <si>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</si>
  <si>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</si>
  <si>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</si>
  <si>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</si>
  <si>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</si>
  <si>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</si>
  <si>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</si>
  <si>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</si>
  <si>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</si>
  <si>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A0302</t>
  </si>
  <si>
    <t>A0303</t>
  </si>
  <si>
    <t xml:space="preserve">EJECUCIÓN PRESUPUESTAL </t>
  </si>
  <si>
    <t xml:space="preserve">2024 ( Millones) </t>
  </si>
  <si>
    <t xml:space="preserve">EJECUCIÓN PRESUPUESTAL  Diciembre 2024 ( Millones) </t>
  </si>
  <si>
    <t>C-3502-0200-2</t>
  </si>
  <si>
    <t>2</t>
  </si>
  <si>
    <t>C-3503-0200-2</t>
  </si>
  <si>
    <t>3503</t>
  </si>
  <si>
    <t>C-3599-0200-8</t>
  </si>
  <si>
    <t>8</t>
  </si>
  <si>
    <t>C-3599-0200-9</t>
  </si>
  <si>
    <t>9</t>
  </si>
  <si>
    <t>C35022</t>
  </si>
  <si>
    <t>C35032</t>
  </si>
  <si>
    <t>C35998</t>
  </si>
  <si>
    <t>C35999</t>
  </si>
  <si>
    <t>C3502-2 FORTALECIMIENTO DE LA COMPETITIVIDAD DE LAS SOCIEDADES DEL SECTOR REAL A NIVEL  NACIONAL</t>
  </si>
  <si>
    <t>C3503-2 FORTALECIMIENTO DEL MODELO OPERACIONAL PARA LA ATENCIÓN DE TRAMITES Y SERVICIOS ASOCIADOS A LA INSOLVENCIA EMPRESARIAL A NIVEL NACIONAL</t>
  </si>
  <si>
    <t>C3599-8 FORTALECIMIENTO DE LA INFRAESTRUCTURA FÍSICA DE LA SUPERINTENDENCIA DE SOCIEDADES A NIVEL  NACIONAL</t>
  </si>
  <si>
    <t>C3599-9 FORTALECIMIENTO INTERNO DE LOS PROCESOS Y DE LA INFRAESTRUCTURA TECNOLÓGICA DE LA SUPERINTENDENCIA DE SOCIEDADES A NIVEL  NACIONAL</t>
  </si>
  <si>
    <t>A-02 ADQUISICIÓN DE BIENES  Y SERVICIOS</t>
  </si>
  <si>
    <t>A03-002 CUOTAS PARTES PENSIONALES (DE PENSIONES)</t>
  </si>
  <si>
    <t>A03-001 SUBSIDIO LIQUIDACIONES LEYES 550 DE 1999 Y 1116 DE 2006.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</si>
</sst>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3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5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81.641581249998" createdVersion="6" refreshedVersion="8" minRefreshableVersion="3" recordCount="282" xr:uid="{00000000-000A-0000-FFFF-FFFF05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9">
        <s v="A02"/>
        <s v="A0302"/>
        <s v="A0303"/>
        <s v="C35022"/>
        <s v="C35032"/>
        <s v="C35998"/>
        <s v="C35999"/>
        <s v=""/>
        <s v="A0101" u="1"/>
        <s v="A0102" u="1"/>
        <s v="A0103" u="1"/>
        <s v="A0104" u="1"/>
        <s v="A0301" u="1"/>
        <s v="A03" u="1"/>
        <s v="A0604" u="1"/>
        <s v="A08" u="1"/>
        <s v="A0801" u="1"/>
        <s v="B1001" u="1"/>
        <s v="C3599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81.64158171296" createdVersion="6" refreshedVersion="8" minRefreshableVersion="3" recordCount="282" xr:uid="{00000000-000A-0000-FFFF-FFFF09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1">
        <s v="A02"/>
        <s v="A0302"/>
        <s v="A0303"/>
        <s v="C35022"/>
        <s v="C35032"/>
        <s v="C35998"/>
        <s v="C35999"/>
        <s v=""/>
        <s v="A0101" u="1"/>
        <s v="A0102" u="1"/>
        <s v="A0103" u="1"/>
        <s v="A0104" u="1"/>
        <s v="A0301" u="1"/>
        <s v="A03" u="1"/>
        <s v="A0604" u="1"/>
        <s v="A08" u="1"/>
        <s v="A0801" u="1"/>
        <s v="B1001" u="1"/>
        <s v="C9" u="1"/>
        <s v="A06" u="1"/>
        <s v="A3" u="1"/>
        <s v="C11" u="1"/>
        <s v="C12" u="1"/>
        <s v="C2" u="1"/>
        <s v="A32" u="1"/>
        <s v="C8" u="1"/>
        <s v="A33" u="1"/>
        <s v="A2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81.641582060183" createdVersion="6" refreshedVersion="8" minRefreshableVersion="3" recordCount="12" xr:uid="{00000000-000A-0000-FFFF-FFFF0D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0">
        <item x="7"/>
        <item m="1" x="8"/>
        <item m="1" x="9"/>
        <item m="1" x="10"/>
        <item m="1" x="11"/>
        <item x="0"/>
        <item m="1" x="13"/>
        <item m="1" x="12"/>
        <item x="1"/>
        <item x="2"/>
        <item m="1" x="14"/>
        <item m="1" x="15"/>
        <item m="1" x="16"/>
        <item m="1" x="17"/>
        <item x="3"/>
        <item x="4"/>
        <item m="1" x="18"/>
        <item x="5"/>
        <item x="6"/>
        <item t="default"/>
      </items>
    </pivotField>
  </pivotFields>
  <rowFields count="1">
    <field x="24"/>
  </rowFields>
  <rowItems count="9">
    <i>
      <x/>
    </i>
    <i>
      <x v="5"/>
    </i>
    <i>
      <x v="8"/>
    </i>
    <i>
      <x v="9"/>
    </i>
    <i>
      <x v="14"/>
    </i>
    <i>
      <x v="15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0" baseItem="0"/>
    <dataField name="Suma de ORDEN PAGO" fld="19" baseField="0" baseItem="0"/>
    <dataField name="Suma de PAGOS" fld="20" baseField="0" baseItem="0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4" type="button" dataOnly="0" labelOnly="1" outline="0" axis="axisRow" fieldPosition="0"/>
    </format>
    <format dxfId="41">
      <pivotArea dataOnly="0" labelOnly="1" fieldPosition="0">
        <references count="1">
          <reference field="24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4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0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1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6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7">
      <pivotArea collapsedLevelsAreSubtotals="1" fieldPosition="0">
        <references count="1">
          <reference field="0" count="0"/>
        </references>
      </pivotArea>
    </format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8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9"/>
        <item h="1" m="1" x="8"/>
        <item h="1" m="1" x="9"/>
        <item h="1" m="1" x="10"/>
        <item h="1" m="1" x="11"/>
        <item h="1" x="0"/>
        <item h="1" m="1" x="13"/>
        <item h="1" m="1" x="12"/>
        <item h="1" x="1"/>
        <item h="1" x="2"/>
        <item h="1" m="1" x="19"/>
        <item h="1" m="1" x="14"/>
        <item h="1" m="1" x="15"/>
        <item h="1" m="1" x="16"/>
        <item h="1" m="1" x="27"/>
        <item h="1" m="1" x="20"/>
        <item h="1" m="1" x="24"/>
        <item h="1" m="1" x="26"/>
        <item h="1" m="1" x="17"/>
        <item h="1" m="1" x="21"/>
        <item h="1" m="1" x="22"/>
        <item h="1" m="1" x="23"/>
        <item h="1" m="1" x="30"/>
        <item h="1" x="3"/>
        <item h="1" x="4"/>
        <item h="1" m="1" x="28"/>
        <item h="1" x="5"/>
        <item h="1" x="6"/>
        <item h="1" m="1" x="25"/>
        <item h="1" m="1" x="1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1000000}" sourceName="CM - A">
  <pivotTables>
    <pivotTable tabId="32" name="TablaDinámica2"/>
  </pivotTables>
  <data>
    <tabular pivotCacheId="3">
      <items count="31">
        <i x="7" s="1"/>
        <i x="0"/>
        <i x="1"/>
        <i x="2"/>
        <i x="3"/>
        <i x="4"/>
        <i x="5"/>
        <i x="6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2000000}" sourceName="CM - A">
  <pivotTables>
    <pivotTable tabId="32" name="TablaDinámica4"/>
  </pivotTables>
  <data>
    <tabular pivotCacheId="3">
      <items count="31">
        <i x="0"/>
        <i x="1"/>
        <i x="2"/>
        <i x="3"/>
        <i x="4"/>
        <i x="5"/>
        <i x="6"/>
        <i x="7" s="1" nd="1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3000000}" sourceName="CM - A">
  <pivotTables>
    <pivotTable tabId="32" name="TablaDinámica6"/>
  </pivotTables>
  <data>
    <tabular pivotCacheId="3">
      <items count="31">
        <i x="7" s="1"/>
        <i x="0"/>
        <i x="1"/>
        <i x="2"/>
        <i x="3"/>
        <i x="4"/>
        <i x="5"/>
        <i x="6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4000000}" sourceName="CM - A">
  <pivotTables>
    <pivotTable tabId="32" name="TablaDinámica8"/>
  </pivotTables>
  <data>
    <tabular pivotCacheId="3">
      <items count="31">
        <i x="0"/>
        <i x="1"/>
        <i x="2"/>
        <i x="3"/>
        <i x="4"/>
        <i x="5"/>
        <i x="6"/>
        <i x="7" s="1" nd="1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5000000}" sourceName="CM - A">
  <pivotTables>
    <pivotTable tabId="32" name="TablaDinámica10"/>
  </pivotTables>
  <data>
    <tabular pivotCacheId="3">
      <items count="31">
        <i x="7" s="1"/>
        <i x="0"/>
        <i x="1"/>
        <i x="2"/>
        <i x="3"/>
        <i x="4"/>
        <i x="5"/>
        <i x="6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6000000}" sourceName="CM - A">
  <pivotTables>
    <pivotTable tabId="32" name="TablaDinámica12"/>
  </pivotTables>
  <data>
    <tabular pivotCacheId="3">
      <items count="31">
        <i x="7" s="1"/>
        <i x="0"/>
        <i x="1"/>
        <i x="2"/>
        <i x="3"/>
        <i x="4"/>
        <i x="5"/>
        <i x="6"/>
        <i x="29" nd="1"/>
        <i x="8" nd="1"/>
        <i x="9" nd="1"/>
        <i x="10" nd="1"/>
        <i x="11" nd="1"/>
        <i x="13" nd="1"/>
        <i x="12" nd="1"/>
        <i x="19" nd="1"/>
        <i x="14" nd="1"/>
        <i x="15" nd="1"/>
        <i x="16" nd="1"/>
        <i x="27" nd="1"/>
        <i x="20" nd="1"/>
        <i x="24" nd="1"/>
        <i x="26" nd="1"/>
        <i x="17" nd="1"/>
        <i x="21" nd="1"/>
        <i x="22" nd="1"/>
        <i x="23" nd="1"/>
        <i x="30" nd="1"/>
        <i x="28" nd="1"/>
        <i x="25" nd="1"/>
        <i x="1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1000000}" cache="SegmentaciónDeDatos_CM___A1" caption="CM - A" startItem="1" rowHeight="257175"/>
  <slicer name="CM - A" xr10:uid="{00000000-0014-0000-FFFF-FFFF02000000}" cache="SegmentaciónDeDatos_CM___A" caption="CM - A" startItem="1" rowHeight="257175"/>
  <slicer name="CM - A 2" xr10:uid="{00000000-0014-0000-FFFF-FFFF03000000}" cache="SegmentaciónDeDatos_CM___A2" caption="CM - A" rowHeight="257175"/>
  <slicer name="CM - A 3" xr10:uid="{00000000-0014-0000-FFFF-FFFF04000000}" cache="SegmentaciónDeDatos_CM___A3" caption="CM - A" rowHeight="257175"/>
  <slicer name="CM - A 4" xr10:uid="{00000000-0014-0000-FFFF-FFFF05000000}" cache="SegmentaciónDeDatos_CM___A4" caption="CM - A" startItem="1" rowHeight="257175"/>
  <slicer name="CM - A 5" xr10:uid="{00000000-0014-0000-FFFF-FFFF06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3" totalsRowShown="0" headerRowDxfId="38" headerRowBorderDxfId="37" tableBorderDxfId="36">
  <autoFilter ref="A1:Z283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OBLIGACION" dataDxfId="16"/>
    <tableColumn id="21" xr3:uid="{00000000-0010-0000-0000-000015000000}" name="ORDEN PAGO" dataDxfId="15"/>
    <tableColumn id="22" xr3:uid="{00000000-0010-0000-0000-000016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129</v>
      </c>
      <c r="AD4" t="s">
        <v>130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131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132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133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134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137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126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127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128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135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136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tabSelected="1" view="pageBreakPreview" zoomScale="55" zoomScaleNormal="98" zoomScaleSheetLayoutView="55" workbookViewId="0">
      <selection activeCell="M14" sqref="M14"/>
    </sheetView>
  </sheetViews>
  <sheetFormatPr baseColWidth="10" defaultRowHeight="15"/>
  <cols>
    <col min="1" max="1" width="66.44140625" style="82" customWidth="1"/>
    <col min="2" max="4" width="19.5546875" style="98" customWidth="1"/>
    <col min="5" max="5" width="23.5546875" style="98" customWidth="1"/>
    <col min="6" max="6" width="19.6640625" style="82" customWidth="1"/>
    <col min="7" max="7" width="17.77734375" style="82" customWidth="1"/>
    <col min="8" max="16384" width="11.5546875" style="82"/>
  </cols>
  <sheetData>
    <row r="2" spans="1:13" ht="64.5" customHeight="1">
      <c r="A2" s="123" t="s">
        <v>209</v>
      </c>
      <c r="B2" s="123"/>
      <c r="C2" s="123"/>
      <c r="D2" s="123"/>
      <c r="E2" s="123"/>
      <c r="F2" s="123"/>
      <c r="G2" s="123"/>
      <c r="H2" s="81"/>
      <c r="I2" s="81"/>
      <c r="J2" s="81"/>
      <c r="K2" s="81"/>
      <c r="L2" s="81"/>
      <c r="M2" s="81"/>
    </row>
    <row r="3" spans="1:13" ht="24">
      <c r="A3" s="124" t="s">
        <v>125</v>
      </c>
      <c r="B3" s="124"/>
      <c r="C3" s="124"/>
      <c r="D3" s="124"/>
      <c r="E3" s="124"/>
      <c r="F3" s="124"/>
      <c r="G3" s="124"/>
    </row>
    <row r="4" spans="1:13" ht="43.5" customHeight="1">
      <c r="A4" s="83" t="s">
        <v>107</v>
      </c>
      <c r="B4" s="84" t="s">
        <v>110</v>
      </c>
      <c r="C4" s="84" t="s">
        <v>200</v>
      </c>
      <c r="D4" s="84" t="s">
        <v>201</v>
      </c>
      <c r="E4" s="84" t="s">
        <v>202</v>
      </c>
      <c r="F4" s="84" t="s">
        <v>203</v>
      </c>
      <c r="G4" s="85" t="s">
        <v>204</v>
      </c>
    </row>
    <row r="5" spans="1:13" ht="15.75">
      <c r="A5" s="86"/>
      <c r="B5" s="87">
        <v>-1</v>
      </c>
      <c r="C5" s="87">
        <v>-2</v>
      </c>
      <c r="D5" s="87">
        <v>-3</v>
      </c>
      <c r="E5" s="87" t="s">
        <v>114</v>
      </c>
      <c r="F5" s="84" t="s">
        <v>115</v>
      </c>
      <c r="G5" s="85" t="s">
        <v>116</v>
      </c>
    </row>
    <row r="6" spans="1:13" ht="36">
      <c r="A6" s="88" t="s">
        <v>117</v>
      </c>
      <c r="B6" s="101">
        <f t="shared" ref="B6:G6" si="0">+B7</f>
        <v>6526870.3300000001</v>
      </c>
      <c r="C6" s="101">
        <f t="shared" si="0"/>
        <v>6526870.3300000001</v>
      </c>
      <c r="D6" s="101">
        <f t="shared" si="0"/>
        <v>6526870.3300000001</v>
      </c>
      <c r="E6" s="101">
        <f t="shared" si="0"/>
        <v>0</v>
      </c>
      <c r="F6" s="102">
        <f t="shared" si="0"/>
        <v>0</v>
      </c>
      <c r="G6" s="102">
        <f t="shared" si="0"/>
        <v>0</v>
      </c>
    </row>
    <row r="7" spans="1:13" ht="53.25" customHeight="1">
      <c r="A7" s="89" t="s">
        <v>222</v>
      </c>
      <c r="B7" s="113">
        <f>GETPIVOTDATA("Suma de OBLIGACION",CRIS!A4,"CM - A","C35022")</f>
        <v>6526870.3300000001</v>
      </c>
      <c r="C7" s="113">
        <f>GETPIVOTDATA("Suma de ORDEN PAGO",CRIS!A4,"CM - A","C35022")</f>
        <v>6526870.3300000001</v>
      </c>
      <c r="D7" s="113">
        <f>GETPIVOTDATA("Suma de PAGOS",CRIS!A4,"CM - A","C35022")</f>
        <v>6526870.3300000001</v>
      </c>
      <c r="E7" s="104">
        <f>+B7-C7</f>
        <v>0</v>
      </c>
      <c r="F7" s="105">
        <v>0</v>
      </c>
      <c r="G7" s="106">
        <v>0</v>
      </c>
    </row>
    <row r="8" spans="1:13" ht="36">
      <c r="A8" s="90" t="s">
        <v>188</v>
      </c>
      <c r="B8" s="101">
        <f>+B9</f>
        <v>6372666</v>
      </c>
      <c r="C8" s="101">
        <f>+C9</f>
        <v>6372666</v>
      </c>
      <c r="D8" s="101">
        <f>+D9</f>
        <v>6372666</v>
      </c>
      <c r="E8" s="101">
        <f>SUM(E9:E11)</f>
        <v>0</v>
      </c>
      <c r="F8" s="107">
        <v>0</v>
      </c>
      <c r="G8" s="108">
        <v>0</v>
      </c>
    </row>
    <row r="9" spans="1:13" ht="57.75" customHeight="1">
      <c r="A9" s="91" t="s">
        <v>223</v>
      </c>
      <c r="B9" s="113">
        <f>GETPIVOTDATA("Suma de OBLIGACION",CRIS!A4,"CM - A","C35032")</f>
        <v>6372666</v>
      </c>
      <c r="C9" s="113">
        <f>GETPIVOTDATA("Suma de ORDEN PAGO",CRIS!A4,"CM - A","C35032")</f>
        <v>6372666</v>
      </c>
      <c r="D9" s="113">
        <f>GETPIVOTDATA("Suma de PAGOS",CRIS!A4,"CM - A","C35032")</f>
        <v>6372666</v>
      </c>
      <c r="E9" s="103">
        <f>+B9-C9</f>
        <v>0</v>
      </c>
      <c r="F9" s="105">
        <v>0</v>
      </c>
      <c r="G9" s="109">
        <v>0</v>
      </c>
    </row>
    <row r="10" spans="1:13" ht="36">
      <c r="A10" s="90" t="s">
        <v>118</v>
      </c>
      <c r="B10" s="101">
        <f t="shared" ref="B10:G10" si="1">+B11+B12</f>
        <v>3254732699.23</v>
      </c>
      <c r="C10" s="101">
        <f t="shared" si="1"/>
        <v>3254732699.23</v>
      </c>
      <c r="D10" s="101">
        <f t="shared" si="1"/>
        <v>3254732699.23</v>
      </c>
      <c r="E10" s="101">
        <f t="shared" si="1"/>
        <v>0</v>
      </c>
      <c r="F10" s="107">
        <f t="shared" si="1"/>
        <v>0</v>
      </c>
      <c r="G10" s="108">
        <f t="shared" si="1"/>
        <v>0</v>
      </c>
    </row>
    <row r="11" spans="1:13" ht="50.25" customHeight="1">
      <c r="A11" s="89" t="s">
        <v>224</v>
      </c>
      <c r="B11" s="113">
        <f>GETPIVOTDATA("Suma de OBLIGACION",CRIS!A4,"CM - A","C35998")</f>
        <v>446735056.5</v>
      </c>
      <c r="C11" s="113">
        <f>GETPIVOTDATA("Suma de ORDEN PAGO",CRIS!A4,"CM - A","C35998")</f>
        <v>446735056.5</v>
      </c>
      <c r="D11" s="113">
        <f>GETPIVOTDATA("Suma de PAGOS",CRIS!A4,"CM - A","C35998")</f>
        <v>446735056.5</v>
      </c>
      <c r="E11" s="103">
        <f>+B11-C11</f>
        <v>0</v>
      </c>
      <c r="F11" s="105">
        <v>0</v>
      </c>
      <c r="G11" s="109">
        <v>0</v>
      </c>
    </row>
    <row r="12" spans="1:13" ht="57.75" customHeight="1" thickBot="1">
      <c r="A12" s="92" t="s">
        <v>225</v>
      </c>
      <c r="B12" s="113">
        <f>GETPIVOTDATA("Suma de OBLIGACION",CRIS!A4,"CM - A","C35999")</f>
        <v>2807997642.73</v>
      </c>
      <c r="C12" s="113">
        <f>GETPIVOTDATA("Suma de ORDEN PAGO",CRIS!A4,"CM - A","C35999")</f>
        <v>2807997642.73</v>
      </c>
      <c r="D12" s="113">
        <f>GETPIVOTDATA("Suma de PAGOS",CRIS!A4,"CM - A","C35999")</f>
        <v>2807997642.73</v>
      </c>
      <c r="E12" s="103">
        <f>+B12-C12</f>
        <v>0</v>
      </c>
      <c r="F12" s="105">
        <v>0</v>
      </c>
      <c r="G12" s="109">
        <v>0</v>
      </c>
    </row>
    <row r="13" spans="1:13" ht="37.5" customHeight="1" thickBot="1">
      <c r="A13" s="93" t="s">
        <v>119</v>
      </c>
      <c r="B13" s="101">
        <f>+B10+B8+B6</f>
        <v>3267632235.5599999</v>
      </c>
      <c r="C13" s="101">
        <f>+C10+C8+C6</f>
        <v>3267632235.5599999</v>
      </c>
      <c r="D13" s="101">
        <f>+D10+D8+D6</f>
        <v>3267632235.5599999</v>
      </c>
      <c r="E13" s="101">
        <f>+E6+E8</f>
        <v>0</v>
      </c>
      <c r="F13" s="107">
        <v>0</v>
      </c>
      <c r="G13" s="108">
        <v>0</v>
      </c>
    </row>
    <row r="14" spans="1:13" ht="24">
      <c r="A14" s="125" t="s">
        <v>120</v>
      </c>
      <c r="B14" s="124"/>
      <c r="C14" s="124"/>
      <c r="D14" s="124"/>
      <c r="E14" s="124"/>
      <c r="F14" s="124"/>
      <c r="G14" s="124"/>
    </row>
    <row r="15" spans="1:13" ht="31.5">
      <c r="A15" s="83" t="s">
        <v>121</v>
      </c>
      <c r="B15" s="87" t="s">
        <v>108</v>
      </c>
      <c r="C15" s="87" t="s">
        <v>109</v>
      </c>
      <c r="D15" s="87" t="s">
        <v>110</v>
      </c>
      <c r="E15" s="87" t="s">
        <v>111</v>
      </c>
      <c r="F15" s="84" t="s">
        <v>112</v>
      </c>
      <c r="G15" s="85" t="s">
        <v>113</v>
      </c>
    </row>
    <row r="16" spans="1:13" ht="15.75">
      <c r="A16" s="83"/>
      <c r="B16" s="87">
        <v>-1</v>
      </c>
      <c r="C16" s="87">
        <v>-2</v>
      </c>
      <c r="D16" s="87">
        <v>-3</v>
      </c>
      <c r="E16" s="87" t="s">
        <v>114</v>
      </c>
      <c r="F16" s="84" t="s">
        <v>115</v>
      </c>
      <c r="G16" s="85" t="s">
        <v>116</v>
      </c>
    </row>
    <row r="17" spans="1:7" ht="24">
      <c r="A17" s="94" t="s">
        <v>122</v>
      </c>
      <c r="B17" s="110">
        <f>SUM(B18:B20)</f>
        <v>1897183839.6799998</v>
      </c>
      <c r="C17" s="110">
        <f>SUM(C18:C20)</f>
        <v>1897183839.6799998</v>
      </c>
      <c r="D17" s="110">
        <f>SUM(D18:D20)</f>
        <v>1897183839.6799998</v>
      </c>
      <c r="E17" s="110">
        <f>SUM(E18:E20)</f>
        <v>0</v>
      </c>
      <c r="F17" s="111">
        <f t="shared" ref="F17:F21" si="2">+C17/B17</f>
        <v>1</v>
      </c>
      <c r="G17" s="112">
        <f t="shared" ref="G17:G21" si="3">+D17/B17</f>
        <v>1</v>
      </c>
    </row>
    <row r="18" spans="1:7" ht="23.25">
      <c r="A18" s="95" t="s">
        <v>226</v>
      </c>
      <c r="B18" s="113">
        <f>GETPIVOTDATA("Suma de OBLIGACION",CRIS!A4,"CM - A","A02")</f>
        <v>1343674204.8199999</v>
      </c>
      <c r="C18" s="113">
        <f>GETPIVOTDATA("Suma de ORDEN PAGO",CRIS!A4,"CM - A","A02")</f>
        <v>1343674204.8199999</v>
      </c>
      <c r="D18" s="113">
        <f>GETPIVOTDATA("Suma de PAGOS",CRIS!A4,"CM - A","A02")</f>
        <v>1343674204.8199999</v>
      </c>
      <c r="E18" s="103">
        <f>+B18-C18</f>
        <v>0</v>
      </c>
      <c r="F18" s="105">
        <f t="shared" si="2"/>
        <v>1</v>
      </c>
      <c r="G18" s="109">
        <f t="shared" si="3"/>
        <v>1</v>
      </c>
    </row>
    <row r="19" spans="1:7" ht="23.25">
      <c r="A19" s="95" t="s">
        <v>227</v>
      </c>
      <c r="B19" s="113">
        <f>GETPIVOTDATA("Suma de OBLIGACION",CRIS!A4,"CM - A","A0302")</f>
        <v>31432929.859999999</v>
      </c>
      <c r="C19" s="113">
        <f>GETPIVOTDATA("Suma de ORDEN PAGO",CRIS!A4,"CM - A","A0302")</f>
        <v>31432929.859999999</v>
      </c>
      <c r="D19" s="113">
        <f>GETPIVOTDATA("Suma de PAGOS",CRIS!A4,"CM - A","A0302")</f>
        <v>31432929.859999999</v>
      </c>
      <c r="E19" s="103">
        <f>+B19-C19</f>
        <v>0</v>
      </c>
      <c r="F19" s="105">
        <f t="shared" si="2"/>
        <v>1</v>
      </c>
      <c r="G19" s="109">
        <f t="shared" si="3"/>
        <v>1</v>
      </c>
    </row>
    <row r="20" spans="1:7" ht="24" thickBot="1">
      <c r="A20" s="95" t="s">
        <v>228</v>
      </c>
      <c r="B20" s="113">
        <f>GETPIVOTDATA("Suma de OBLIGACION",CRIS!A4,"CM - A","A0303")</f>
        <v>522076705</v>
      </c>
      <c r="C20" s="113">
        <f>GETPIVOTDATA("Suma de ORDEN PAGO",CRIS!A4,"CM - A","A0303")</f>
        <v>522076705</v>
      </c>
      <c r="D20" s="113">
        <f>GETPIVOTDATA("Suma de PAGOS",CRIS!A4,"CM - A","A0303")</f>
        <v>522076705</v>
      </c>
      <c r="E20" s="103">
        <f>+B20-C20</f>
        <v>0</v>
      </c>
      <c r="F20" s="105">
        <f t="shared" si="2"/>
        <v>1</v>
      </c>
      <c r="G20" s="109">
        <f t="shared" si="3"/>
        <v>1</v>
      </c>
    </row>
    <row r="21" spans="1:7" ht="21" thickBot="1">
      <c r="A21" s="96" t="s">
        <v>123</v>
      </c>
      <c r="B21" s="114">
        <f>SUM(B18:B20)</f>
        <v>1897183839.6799998</v>
      </c>
      <c r="C21" s="114">
        <f>SUM(C18:C20)</f>
        <v>1897183839.6799998</v>
      </c>
      <c r="D21" s="114">
        <f>SUM(D18:D20)</f>
        <v>1897183839.6799998</v>
      </c>
      <c r="E21" s="114">
        <f>SUM(E18:E20)</f>
        <v>0</v>
      </c>
      <c r="F21" s="115">
        <f t="shared" si="2"/>
        <v>1</v>
      </c>
      <c r="G21" s="115">
        <f t="shared" si="3"/>
        <v>1</v>
      </c>
    </row>
    <row r="22" spans="1:7" ht="21" thickBot="1">
      <c r="A22" s="97"/>
      <c r="B22" s="116"/>
      <c r="C22" s="116"/>
      <c r="D22" s="116"/>
      <c r="E22" s="116"/>
      <c r="F22" s="117"/>
      <c r="G22" s="118"/>
    </row>
    <row r="23" spans="1:7" ht="21" thickBot="1">
      <c r="A23" s="96" t="s">
        <v>124</v>
      </c>
      <c r="B23" s="114">
        <f>+B21+B13</f>
        <v>5164816075.2399998</v>
      </c>
      <c r="C23" s="114">
        <f>+C21+C13</f>
        <v>5164816075.2399998</v>
      </c>
      <c r="D23" s="114">
        <f>+D21+D13</f>
        <v>5164816075.2399998</v>
      </c>
      <c r="E23" s="114">
        <f>+E21+E13</f>
        <v>0</v>
      </c>
      <c r="F23" s="115">
        <f>+C23/B23</f>
        <v>1</v>
      </c>
      <c r="G23" s="115">
        <f>+D23/B23</f>
        <v>1</v>
      </c>
    </row>
    <row r="24" spans="1:7">
      <c r="B24" s="119"/>
      <c r="C24" s="119"/>
      <c r="D24" s="119"/>
      <c r="E24" s="119"/>
      <c r="F24" s="120"/>
      <c r="G24" s="120"/>
    </row>
    <row r="30" spans="1:7">
      <c r="F30" s="99"/>
    </row>
    <row r="31" spans="1:7">
      <c r="F31" s="100"/>
    </row>
  </sheetData>
  <sheetProtection algorithmName="SHA-512" hashValue="jVWHGtCg9RWcBkHzNjZWSGQdUqAL6q8SK4Jom5xEtYnWHa9wXrA5allXdAlJIVtZvG75G3wfC2TFzbft5M0wMg==" saltValue="JuAs2X6rNZ3/itH+x3W9gw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13"/>
  <sheetViews>
    <sheetView workbookViewId="0">
      <selection activeCell="C20" sqref="C19:C20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1">
      <c r="A4" s="121" t="s">
        <v>147</v>
      </c>
      <c r="B4" s="13" t="s">
        <v>143</v>
      </c>
      <c r="C4" s="13" t="s">
        <v>198</v>
      </c>
      <c r="D4" s="13" t="s">
        <v>199</v>
      </c>
      <c r="H4" s="126">
        <f ca="1">TODAY()</f>
        <v>45681</v>
      </c>
      <c r="I4" s="126"/>
      <c r="J4" s="126"/>
      <c r="K4" t="str">
        <f ca="1">TEXT(H4,"mmmm")</f>
        <v>enero</v>
      </c>
    </row>
    <row r="5" spans="1:11">
      <c r="A5" s="122"/>
      <c r="B5" s="13"/>
      <c r="C5" s="13"/>
      <c r="D5" s="13"/>
      <c r="H5" t="s">
        <v>207</v>
      </c>
    </row>
    <row r="6" spans="1:11">
      <c r="A6" s="122" t="s">
        <v>132</v>
      </c>
      <c r="B6" s="13">
        <v>1343674204.8199999</v>
      </c>
      <c r="C6" s="13">
        <v>1343674204.8199999</v>
      </c>
      <c r="D6" s="13">
        <v>1343674204.8199999</v>
      </c>
      <c r="H6" t="s">
        <v>208</v>
      </c>
    </row>
    <row r="7" spans="1:11">
      <c r="A7" s="122" t="s">
        <v>205</v>
      </c>
      <c r="B7" s="13">
        <v>31432929.859999999</v>
      </c>
      <c r="C7" s="13">
        <v>31432929.859999999</v>
      </c>
      <c r="D7" s="13">
        <v>31432929.859999999</v>
      </c>
      <c r="H7" t="str">
        <f ca="1">CONCATENATE(H5," ",K4," ",H6)</f>
        <v xml:space="preserve">EJECUCIÓN PRESUPUESTAL  enero 2024 ( Millones) </v>
      </c>
    </row>
    <row r="8" spans="1:11">
      <c r="A8" s="122" t="s">
        <v>206</v>
      </c>
      <c r="B8" s="13">
        <v>522076705</v>
      </c>
      <c r="C8" s="13">
        <v>522076705</v>
      </c>
      <c r="D8" s="13">
        <v>522076705</v>
      </c>
    </row>
    <row r="9" spans="1:11">
      <c r="A9" s="122" t="s">
        <v>218</v>
      </c>
      <c r="B9" s="13">
        <v>6526870.3300000001</v>
      </c>
      <c r="C9" s="13">
        <v>6526870.3300000001</v>
      </c>
      <c r="D9" s="13">
        <v>6526870.3300000001</v>
      </c>
    </row>
    <row r="10" spans="1:11">
      <c r="A10" s="122" t="s">
        <v>219</v>
      </c>
      <c r="B10" s="13">
        <v>6372666</v>
      </c>
      <c r="C10" s="13">
        <v>6372666</v>
      </c>
      <c r="D10" s="13">
        <v>6372666</v>
      </c>
    </row>
    <row r="11" spans="1:11">
      <c r="A11" s="122" t="s">
        <v>220</v>
      </c>
      <c r="B11" s="13">
        <v>446735056.5</v>
      </c>
      <c r="C11" s="13">
        <v>446735056.5</v>
      </c>
      <c r="D11" s="13">
        <v>446735056.5</v>
      </c>
    </row>
    <row r="12" spans="1:11">
      <c r="A12" s="122" t="s">
        <v>221</v>
      </c>
      <c r="B12" s="13">
        <v>2807997642.73</v>
      </c>
      <c r="C12" s="13">
        <v>2807997642.73</v>
      </c>
      <c r="D12" s="13">
        <v>2807997642.73</v>
      </c>
    </row>
    <row r="13" spans="1:11">
      <c r="A13" s="122" t="s">
        <v>142</v>
      </c>
      <c r="B13" s="13">
        <v>5164816075.2399998</v>
      </c>
      <c r="C13" s="13">
        <v>5164816075.2399998</v>
      </c>
      <c r="D13" s="13">
        <v>5164816075.2399998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AB7" sqref="AB7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5" width="13.6640625" style="21" hidden="1" customWidth="1"/>
    <col min="26" max="26" width="23.109375" hidden="1" customWidth="1"/>
  </cols>
  <sheetData>
    <row r="1" spans="1:26" ht="47.25">
      <c r="A1" s="22" t="s">
        <v>138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192</v>
      </c>
      <c r="H1" s="22" t="s">
        <v>12</v>
      </c>
      <c r="I1" s="22" t="s">
        <v>13</v>
      </c>
      <c r="J1" s="22" t="s">
        <v>193</v>
      </c>
      <c r="K1" s="22" t="s">
        <v>15</v>
      </c>
      <c r="L1" s="22" t="s">
        <v>196</v>
      </c>
      <c r="M1" s="22" t="s">
        <v>197</v>
      </c>
      <c r="N1" s="22" t="s">
        <v>18</v>
      </c>
      <c r="O1" s="22" t="s">
        <v>19</v>
      </c>
      <c r="P1" s="22" t="s">
        <v>20</v>
      </c>
      <c r="Q1" s="22" t="s">
        <v>21</v>
      </c>
      <c r="R1" s="22" t="s">
        <v>194</v>
      </c>
      <c r="S1" s="22" t="s">
        <v>195</v>
      </c>
      <c r="T1" s="22" t="s">
        <v>30</v>
      </c>
      <c r="U1" s="22" t="s">
        <v>31</v>
      </c>
      <c r="V1" s="22" t="s">
        <v>32</v>
      </c>
      <c r="W1" s="22" t="s">
        <v>150</v>
      </c>
      <c r="X1" s="22" t="s">
        <v>149</v>
      </c>
      <c r="Y1" s="22" t="s">
        <v>148</v>
      </c>
      <c r="Z1" s="15" t="s">
        <v>146</v>
      </c>
    </row>
    <row r="2" spans="1:26" ht="33.75">
      <c r="A2" s="16" t="s">
        <v>139</v>
      </c>
      <c r="B2" s="17" t="s">
        <v>33</v>
      </c>
      <c r="C2" s="16" t="s">
        <v>34</v>
      </c>
      <c r="D2" s="18" t="s">
        <v>54</v>
      </c>
      <c r="E2" s="17" t="s">
        <v>36</v>
      </c>
      <c r="F2" s="17" t="s">
        <v>43</v>
      </c>
      <c r="G2" s="17"/>
      <c r="H2" s="17"/>
      <c r="I2" s="17"/>
      <c r="J2" s="17"/>
      <c r="K2" s="17"/>
      <c r="L2" s="17"/>
      <c r="M2" s="17"/>
      <c r="N2" s="17" t="s">
        <v>38</v>
      </c>
      <c r="O2" s="17" t="s">
        <v>39</v>
      </c>
      <c r="P2" s="17" t="s">
        <v>40</v>
      </c>
      <c r="Q2" s="16" t="s">
        <v>55</v>
      </c>
      <c r="R2" s="19" t="s">
        <v>1</v>
      </c>
      <c r="S2" s="19" t="s">
        <v>1</v>
      </c>
      <c r="T2" s="19">
        <v>1343674204.8199999</v>
      </c>
      <c r="U2" s="20">
        <v>1343674204.8199999</v>
      </c>
      <c r="V2" s="19">
        <v>1343674204.8199999</v>
      </c>
      <c r="W2" s="19"/>
      <c r="X2" s="19"/>
      <c r="Y2" s="19"/>
      <c r="Z2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139</v>
      </c>
      <c r="B3" s="17" t="s">
        <v>33</v>
      </c>
      <c r="C3" s="16" t="s">
        <v>34</v>
      </c>
      <c r="D3" s="18" t="s">
        <v>59</v>
      </c>
      <c r="E3" s="17" t="s">
        <v>36</v>
      </c>
      <c r="F3" s="17" t="s">
        <v>46</v>
      </c>
      <c r="G3" s="17" t="s">
        <v>49</v>
      </c>
      <c r="H3" s="17" t="s">
        <v>43</v>
      </c>
      <c r="I3" s="17" t="s">
        <v>60</v>
      </c>
      <c r="J3" s="17"/>
      <c r="K3" s="17"/>
      <c r="L3" s="17"/>
      <c r="M3" s="17"/>
      <c r="N3" s="17" t="s">
        <v>38</v>
      </c>
      <c r="O3" s="17" t="s">
        <v>39</v>
      </c>
      <c r="P3" s="17" t="s">
        <v>40</v>
      </c>
      <c r="Q3" s="16" t="s">
        <v>61</v>
      </c>
      <c r="R3" s="19" t="s">
        <v>1</v>
      </c>
      <c r="S3" s="19" t="s">
        <v>1</v>
      </c>
      <c r="T3" s="19">
        <v>31432929.859999999</v>
      </c>
      <c r="U3" s="20">
        <v>31432929.859999999</v>
      </c>
      <c r="V3" s="19">
        <v>31432929.859999999</v>
      </c>
      <c r="W3" s="19"/>
      <c r="X3" s="19"/>
      <c r="Y3" s="19"/>
      <c r="Z3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139</v>
      </c>
      <c r="B4" s="17" t="s">
        <v>33</v>
      </c>
      <c r="C4" s="16" t="s">
        <v>34</v>
      </c>
      <c r="D4" s="18" t="s">
        <v>80</v>
      </c>
      <c r="E4" s="17" t="s">
        <v>36</v>
      </c>
      <c r="F4" s="17" t="s">
        <v>46</v>
      </c>
      <c r="G4" s="17" t="s">
        <v>81</v>
      </c>
      <c r="H4" s="17" t="s">
        <v>46</v>
      </c>
      <c r="I4" s="17" t="s">
        <v>82</v>
      </c>
      <c r="J4" s="17"/>
      <c r="K4" s="17"/>
      <c r="L4" s="17"/>
      <c r="M4" s="17"/>
      <c r="N4" s="17" t="s">
        <v>38</v>
      </c>
      <c r="O4" s="17" t="s">
        <v>39</v>
      </c>
      <c r="P4" s="17" t="s">
        <v>40</v>
      </c>
      <c r="Q4" s="16" t="s">
        <v>83</v>
      </c>
      <c r="R4" s="19" t="s">
        <v>1</v>
      </c>
      <c r="S4" s="19" t="s">
        <v>1</v>
      </c>
      <c r="T4" s="19">
        <v>522076705</v>
      </c>
      <c r="U4" s="20">
        <v>522076705</v>
      </c>
      <c r="V4" s="19">
        <v>522076705</v>
      </c>
      <c r="W4" s="19"/>
      <c r="X4" s="19"/>
      <c r="Y4" s="19"/>
      <c r="Z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139</v>
      </c>
      <c r="B5" s="17" t="s">
        <v>33</v>
      </c>
      <c r="C5" s="16" t="s">
        <v>34</v>
      </c>
      <c r="D5" s="18" t="s">
        <v>210</v>
      </c>
      <c r="E5" s="17" t="s">
        <v>95</v>
      </c>
      <c r="F5" s="17" t="s">
        <v>96</v>
      </c>
      <c r="G5" s="17" t="s">
        <v>97</v>
      </c>
      <c r="H5" s="17" t="s">
        <v>211</v>
      </c>
      <c r="I5" s="17"/>
      <c r="J5" s="17"/>
      <c r="K5" s="17"/>
      <c r="L5" s="17"/>
      <c r="M5" s="17"/>
      <c r="N5" s="17" t="s">
        <v>38</v>
      </c>
      <c r="O5" s="17" t="s">
        <v>39</v>
      </c>
      <c r="P5" s="17" t="s">
        <v>40</v>
      </c>
      <c r="Q5" s="16" t="s">
        <v>187</v>
      </c>
      <c r="R5" s="19" t="s">
        <v>1</v>
      </c>
      <c r="S5" s="19" t="s">
        <v>1</v>
      </c>
      <c r="T5" s="19">
        <v>6526870.3300000001</v>
      </c>
      <c r="U5" s="20">
        <v>6526870.3300000001</v>
      </c>
      <c r="V5" s="19">
        <v>6526870.3300000001</v>
      </c>
      <c r="W5" s="19"/>
      <c r="X5" s="19"/>
      <c r="Y5" s="19"/>
      <c r="Z5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139</v>
      </c>
      <c r="B6" s="17" t="s">
        <v>33</v>
      </c>
      <c r="C6" s="16" t="s">
        <v>34</v>
      </c>
      <c r="D6" s="18" t="s">
        <v>212</v>
      </c>
      <c r="E6" s="17" t="s">
        <v>95</v>
      </c>
      <c r="F6" s="17" t="s">
        <v>213</v>
      </c>
      <c r="G6" s="17" t="s">
        <v>97</v>
      </c>
      <c r="H6" s="17" t="s">
        <v>211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38</v>
      </c>
      <c r="O6" s="17" t="s">
        <v>39</v>
      </c>
      <c r="P6" s="17" t="s">
        <v>40</v>
      </c>
      <c r="Q6" s="16" t="s">
        <v>189</v>
      </c>
      <c r="R6" s="19" t="s">
        <v>1</v>
      </c>
      <c r="S6" s="19" t="s">
        <v>1</v>
      </c>
      <c r="T6" s="19">
        <v>6372666</v>
      </c>
      <c r="U6" s="20">
        <v>6372666</v>
      </c>
      <c r="V6" s="19">
        <v>6372666</v>
      </c>
      <c r="W6" s="19"/>
      <c r="X6" s="19"/>
      <c r="Y6" s="19"/>
      <c r="Z6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139</v>
      </c>
      <c r="B7" s="17" t="s">
        <v>33</v>
      </c>
      <c r="C7" s="16" t="s">
        <v>34</v>
      </c>
      <c r="D7" s="18" t="s">
        <v>214</v>
      </c>
      <c r="E7" s="17" t="s">
        <v>95</v>
      </c>
      <c r="F7" s="17" t="s">
        <v>102</v>
      </c>
      <c r="G7" s="17" t="s">
        <v>97</v>
      </c>
      <c r="H7" s="17" t="s">
        <v>215</v>
      </c>
      <c r="I7" s="17"/>
      <c r="J7" s="17"/>
      <c r="K7" s="17"/>
      <c r="L7" s="17"/>
      <c r="M7" s="17"/>
      <c r="N7" s="17" t="s">
        <v>38</v>
      </c>
      <c r="O7" s="17" t="s">
        <v>39</v>
      </c>
      <c r="P7" s="17" t="s">
        <v>40</v>
      </c>
      <c r="Q7" s="16" t="s">
        <v>190</v>
      </c>
      <c r="R7" s="19" t="s">
        <v>1</v>
      </c>
      <c r="S7" s="19" t="s">
        <v>1</v>
      </c>
      <c r="T7" s="19">
        <v>446735056.5</v>
      </c>
      <c r="U7" s="20">
        <v>446735056.5</v>
      </c>
      <c r="V7" s="19">
        <v>446735056.5</v>
      </c>
      <c r="W7" s="19"/>
      <c r="X7" s="19"/>
      <c r="Y7" s="19"/>
      <c r="Z7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139</v>
      </c>
      <c r="B8" s="17" t="s">
        <v>33</v>
      </c>
      <c r="C8" s="16" t="s">
        <v>34</v>
      </c>
      <c r="D8" s="18" t="s">
        <v>216</v>
      </c>
      <c r="E8" s="17" t="s">
        <v>95</v>
      </c>
      <c r="F8" s="17" t="s">
        <v>102</v>
      </c>
      <c r="G8" s="17" t="s">
        <v>97</v>
      </c>
      <c r="H8" s="17" t="s">
        <v>217</v>
      </c>
      <c r="I8" s="17"/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16" t="s">
        <v>191</v>
      </c>
      <c r="R8" s="19" t="s">
        <v>1</v>
      </c>
      <c r="S8" s="19" t="s">
        <v>1</v>
      </c>
      <c r="T8" s="19">
        <v>2807997642.73</v>
      </c>
      <c r="U8" s="20">
        <v>2807997642.73</v>
      </c>
      <c r="V8" s="19">
        <v>2807997642.73</v>
      </c>
      <c r="W8" s="19"/>
      <c r="X8" s="19"/>
      <c r="Y8" s="19"/>
      <c r="Z8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139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139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139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139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139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139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139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139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139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139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139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139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139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139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139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139</v>
      </c>
      <c r="B24" s="17"/>
      <c r="C24" s="16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9"/>
      <c r="S24" s="19"/>
      <c r="T24" s="19"/>
      <c r="U24" s="19"/>
      <c r="V24" s="19"/>
      <c r="W24" s="19"/>
      <c r="X24" s="19"/>
      <c r="Y24" s="19"/>
      <c r="Z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140</v>
      </c>
      <c r="B25" s="17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140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140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140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140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140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140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140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140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140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140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140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140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140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140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140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140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140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140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140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140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140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140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141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141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141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141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141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141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141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141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141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141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141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141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141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141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141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141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141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141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141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141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141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141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141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141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144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144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144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144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144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144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144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4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144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144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144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144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144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144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144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144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144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4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144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144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4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144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4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144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4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144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4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144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4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145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4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145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4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145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4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145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4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145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4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145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145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4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145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4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145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4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145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145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145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145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145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145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145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4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145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145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145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145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145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145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145</v>
      </c>
      <c r="B116" s="23"/>
      <c r="C116" s="24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6"/>
      <c r="S116" s="26"/>
      <c r="T116" s="26"/>
      <c r="U116" s="26"/>
      <c r="V116" s="26"/>
      <c r="W116" s="19"/>
      <c r="X116" s="19"/>
      <c r="Y116" s="19"/>
      <c r="Z1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151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/>
      <c r="R117" s="19"/>
      <c r="S117" s="19"/>
      <c r="T117" s="19"/>
      <c r="U117" s="20"/>
      <c r="V117" s="19"/>
      <c r="Z1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151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9"/>
      <c r="S118" s="19"/>
      <c r="T118" s="19"/>
      <c r="U118" s="20"/>
      <c r="V118" s="19"/>
      <c r="Z1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151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9"/>
      <c r="S119" s="19"/>
      <c r="T119" s="19"/>
      <c r="U119" s="20"/>
      <c r="V119" s="19"/>
      <c r="Z1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151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  <c r="R120" s="19"/>
      <c r="S120" s="19"/>
      <c r="T120" s="19"/>
      <c r="U120" s="20"/>
      <c r="V120" s="19"/>
      <c r="Z1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151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9"/>
      <c r="S121" s="19"/>
      <c r="T121" s="19"/>
      <c r="U121" s="20"/>
      <c r="V121" s="19"/>
      <c r="Z1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151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  <c r="R122" s="19"/>
      <c r="S122" s="19"/>
      <c r="T122" s="19"/>
      <c r="U122" s="20"/>
      <c r="V122" s="19"/>
      <c r="Z1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151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9"/>
      <c r="S123" s="19"/>
      <c r="T123" s="19"/>
      <c r="U123" s="20"/>
      <c r="V123" s="19"/>
      <c r="Z1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151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9"/>
      <c r="S124" s="19"/>
      <c r="T124" s="19"/>
      <c r="U124" s="19"/>
      <c r="V124" s="19"/>
      <c r="Z1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151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9"/>
      <c r="S125" s="19"/>
      <c r="T125" s="19"/>
      <c r="U125" s="19"/>
      <c r="V125" s="19"/>
      <c r="Z1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151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9"/>
      <c r="S126" s="19"/>
      <c r="T126" s="19"/>
      <c r="U126" s="19"/>
      <c r="V126" s="19"/>
      <c r="Z1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151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/>
      <c r="R127" s="19"/>
      <c r="S127" s="19"/>
      <c r="T127" s="19"/>
      <c r="U127" s="19"/>
      <c r="V127" s="19"/>
      <c r="Z1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151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  <c r="R128" s="19"/>
      <c r="S128" s="19"/>
      <c r="T128" s="19"/>
      <c r="U128" s="19"/>
      <c r="V128" s="19"/>
      <c r="Z1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151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9"/>
      <c r="S129" s="19"/>
      <c r="T129" s="19"/>
      <c r="U129" s="19"/>
      <c r="V129" s="19"/>
      <c r="Z1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151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  <c r="R130" s="19"/>
      <c r="S130" s="19"/>
      <c r="T130" s="19"/>
      <c r="U130" s="19"/>
      <c r="V130" s="19"/>
      <c r="Z1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151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/>
      <c r="R131" s="19"/>
      <c r="S131" s="19"/>
      <c r="T131" s="19"/>
      <c r="U131" s="19"/>
      <c r="V131" s="19"/>
      <c r="Z1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151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  <c r="R132" s="19"/>
      <c r="S132" s="19"/>
      <c r="T132" s="19"/>
      <c r="U132" s="19"/>
      <c r="V132" s="19"/>
      <c r="Z1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151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9"/>
      <c r="S133" s="19"/>
      <c r="T133" s="19"/>
      <c r="U133" s="19"/>
      <c r="V133" s="19"/>
      <c r="Z1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151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  <c r="R134" s="19"/>
      <c r="S134" s="19"/>
      <c r="T134" s="19"/>
      <c r="U134" s="19"/>
      <c r="V134" s="19"/>
      <c r="Z1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151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/>
      <c r="R135" s="19"/>
      <c r="S135" s="19"/>
      <c r="T135" s="19"/>
      <c r="U135" s="19"/>
      <c r="V135" s="19"/>
      <c r="Z1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151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  <c r="R136" s="19"/>
      <c r="S136" s="19"/>
      <c r="T136" s="19"/>
      <c r="U136" s="19"/>
      <c r="V136" s="19"/>
      <c r="Z1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151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9"/>
      <c r="S137" s="19"/>
      <c r="T137" s="19"/>
      <c r="U137" s="19"/>
      <c r="V137" s="19"/>
      <c r="Z1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151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  <c r="R138" s="19"/>
      <c r="S138" s="19"/>
      <c r="T138" s="19"/>
      <c r="U138" s="19"/>
      <c r="V138" s="19"/>
      <c r="Z1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151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/>
      <c r="R139" s="19"/>
      <c r="S139" s="19"/>
      <c r="T139" s="19"/>
      <c r="U139" s="19"/>
      <c r="V139" s="19"/>
      <c r="Z1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152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  <c r="R140" s="19"/>
      <c r="S140" s="19"/>
      <c r="T140" s="19"/>
      <c r="U140" s="20"/>
      <c r="V140" s="19"/>
      <c r="Z1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152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/>
      <c r="R141" s="19"/>
      <c r="S141" s="19"/>
      <c r="T141" s="19"/>
      <c r="U141" s="20"/>
      <c r="V141" s="19"/>
      <c r="Z1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152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  <c r="R142" s="19"/>
      <c r="S142" s="19"/>
      <c r="T142" s="19"/>
      <c r="U142" s="20"/>
      <c r="V142" s="19"/>
      <c r="Z1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152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9"/>
      <c r="S143" s="19"/>
      <c r="T143" s="19"/>
      <c r="U143" s="20"/>
      <c r="V143" s="19"/>
      <c r="Z1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152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9"/>
      <c r="S144" s="19"/>
      <c r="T144" s="19"/>
      <c r="U144" s="20"/>
      <c r="V144" s="19"/>
      <c r="Z1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152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9"/>
      <c r="S145" s="19"/>
      <c r="T145" s="19"/>
      <c r="U145" s="20"/>
      <c r="V145" s="19"/>
      <c r="Z1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152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9"/>
      <c r="S146" s="19"/>
      <c r="T146" s="19"/>
      <c r="U146" s="20"/>
      <c r="V146" s="19"/>
      <c r="Z1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152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/>
      <c r="R147" s="19"/>
      <c r="S147" s="19"/>
      <c r="T147" s="19"/>
      <c r="U147" s="19"/>
      <c r="V147" s="19"/>
      <c r="Z1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152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/>
      <c r="R148" s="19"/>
      <c r="S148" s="19"/>
      <c r="T148" s="19"/>
      <c r="U148" s="19"/>
      <c r="V148" s="19"/>
      <c r="Z1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152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/>
      <c r="R149" s="19"/>
      <c r="S149" s="19"/>
      <c r="T149" s="19"/>
      <c r="U149" s="19"/>
      <c r="V149" s="19"/>
      <c r="Z1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152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9"/>
      <c r="S150" s="19"/>
      <c r="T150" s="19"/>
      <c r="U150" s="19"/>
      <c r="V150" s="19"/>
      <c r="Z1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152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9"/>
      <c r="S151" s="19"/>
      <c r="T151" s="19"/>
      <c r="U151" s="19"/>
      <c r="V151" s="19"/>
      <c r="Z1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152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/>
      <c r="R152" s="19"/>
      <c r="S152" s="19"/>
      <c r="T152" s="19"/>
      <c r="U152" s="19"/>
      <c r="V152" s="19"/>
      <c r="Z1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152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9"/>
      <c r="S153" s="19"/>
      <c r="T153" s="19"/>
      <c r="U153" s="19"/>
      <c r="V153" s="19"/>
      <c r="Z1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152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/>
      <c r="R154" s="19"/>
      <c r="S154" s="19"/>
      <c r="T154" s="19"/>
      <c r="U154" s="19"/>
      <c r="V154" s="19"/>
      <c r="Z1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152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/>
      <c r="R155" s="19"/>
      <c r="S155" s="19"/>
      <c r="T155" s="19"/>
      <c r="U155" s="19"/>
      <c r="V155" s="19"/>
      <c r="Z1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152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/>
      <c r="R156" s="19"/>
      <c r="S156" s="19"/>
      <c r="T156" s="19"/>
      <c r="U156" s="19"/>
      <c r="V156" s="19"/>
      <c r="Z1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152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9"/>
      <c r="S157" s="19"/>
      <c r="T157" s="19"/>
      <c r="U157" s="19"/>
      <c r="V157" s="19"/>
      <c r="Z1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152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/>
      <c r="R158" s="19"/>
      <c r="S158" s="19"/>
      <c r="T158" s="19"/>
      <c r="U158" s="19"/>
      <c r="V158" s="19"/>
      <c r="Z1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152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/>
      <c r="R159" s="19"/>
      <c r="S159" s="19"/>
      <c r="T159" s="19"/>
      <c r="U159" s="19"/>
      <c r="V159" s="19"/>
      <c r="Z1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152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/>
      <c r="R160" s="19"/>
      <c r="S160" s="19"/>
      <c r="T160" s="19"/>
      <c r="U160" s="19"/>
      <c r="V160" s="19"/>
      <c r="Z1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152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9"/>
      <c r="S161" s="19"/>
      <c r="T161" s="19"/>
      <c r="U161" s="19"/>
      <c r="V161" s="19"/>
      <c r="Z1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152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/>
      <c r="R162" s="19"/>
      <c r="S162" s="19"/>
      <c r="T162" s="19"/>
      <c r="U162" s="19"/>
      <c r="V162" s="19"/>
      <c r="Z1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153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/>
      <c r="R163" s="19"/>
      <c r="S163" s="19"/>
      <c r="T163" s="19"/>
      <c r="U163" s="20"/>
      <c r="V163" s="19"/>
      <c r="Z1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153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/>
      <c r="R164" s="19"/>
      <c r="S164" s="19"/>
      <c r="T164" s="19"/>
      <c r="U164" s="20"/>
      <c r="V164" s="19"/>
      <c r="Z1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153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/>
      <c r="R165" s="19"/>
      <c r="S165" s="19"/>
      <c r="T165" s="19"/>
      <c r="U165" s="20"/>
      <c r="V165" s="19"/>
      <c r="Z1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153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/>
      <c r="R166" s="19"/>
      <c r="S166" s="19"/>
      <c r="T166" s="19"/>
      <c r="U166" s="20"/>
      <c r="V166" s="19"/>
      <c r="Z1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153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/>
      <c r="R167" s="19"/>
      <c r="S167" s="19"/>
      <c r="T167" s="19"/>
      <c r="U167" s="20"/>
      <c r="V167" s="19"/>
      <c r="Z1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153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/>
      <c r="R168" s="19"/>
      <c r="S168" s="19"/>
      <c r="T168" s="19"/>
      <c r="U168" s="20"/>
      <c r="V168" s="19"/>
      <c r="Z1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153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9"/>
      <c r="S169" s="19"/>
      <c r="T169" s="19"/>
      <c r="U169" s="20"/>
      <c r="V169" s="19"/>
      <c r="Z1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153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/>
      <c r="R170" s="19"/>
      <c r="S170" s="19"/>
      <c r="T170" s="19"/>
      <c r="U170" s="19"/>
      <c r="V170" s="19"/>
      <c r="Z1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153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/>
      <c r="R171" s="19"/>
      <c r="S171" s="19"/>
      <c r="T171" s="19"/>
      <c r="U171" s="19"/>
      <c r="V171" s="19"/>
      <c r="Z1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153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/>
      <c r="R172" s="19"/>
      <c r="S172" s="19"/>
      <c r="T172" s="19"/>
      <c r="U172" s="19"/>
      <c r="V172" s="19"/>
      <c r="Z1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153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/>
      <c r="R173" s="19"/>
      <c r="S173" s="19"/>
      <c r="T173" s="19"/>
      <c r="U173" s="19"/>
      <c r="V173" s="19"/>
      <c r="Z1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153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/>
      <c r="R174" s="19"/>
      <c r="S174" s="19"/>
      <c r="T174" s="19"/>
      <c r="U174" s="19"/>
      <c r="V174" s="19"/>
      <c r="Z1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153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/>
      <c r="R175" s="19"/>
      <c r="S175" s="19"/>
      <c r="T175" s="19"/>
      <c r="U175" s="19"/>
      <c r="V175" s="19"/>
      <c r="Z1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153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/>
      <c r="R176" s="19"/>
      <c r="S176" s="19"/>
      <c r="T176" s="19"/>
      <c r="U176" s="19"/>
      <c r="V176" s="19"/>
      <c r="Z1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153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9"/>
      <c r="S177" s="19"/>
      <c r="T177" s="19"/>
      <c r="U177" s="19"/>
      <c r="V177" s="19"/>
      <c r="Z1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153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9"/>
      <c r="S178" s="19"/>
      <c r="T178" s="19"/>
      <c r="U178" s="19"/>
      <c r="V178" s="19"/>
      <c r="Z1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153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19"/>
      <c r="S179" s="19"/>
      <c r="T179" s="19"/>
      <c r="U179" s="19"/>
      <c r="V179" s="19"/>
      <c r="Z1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153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19"/>
      <c r="S180" s="19"/>
      <c r="T180" s="19"/>
      <c r="U180" s="19"/>
      <c r="V180" s="19"/>
      <c r="Z1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153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/>
      <c r="R181" s="19"/>
      <c r="S181" s="19"/>
      <c r="T181" s="19"/>
      <c r="U181" s="19"/>
      <c r="V181" s="19"/>
      <c r="Z1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153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/>
      <c r="R182" s="19"/>
      <c r="S182" s="19"/>
      <c r="T182" s="19"/>
      <c r="U182" s="19"/>
      <c r="V182" s="19"/>
      <c r="Z1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153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/>
      <c r="R183" s="19"/>
      <c r="S183" s="19"/>
      <c r="T183" s="19"/>
      <c r="U183" s="19"/>
      <c r="V183" s="19"/>
      <c r="Z1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153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/>
      <c r="R184" s="19"/>
      <c r="S184" s="19"/>
      <c r="T184" s="19"/>
      <c r="U184" s="19"/>
      <c r="V184" s="19"/>
      <c r="Z1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153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9"/>
      <c r="S185" s="19"/>
      <c r="T185" s="19"/>
      <c r="U185" s="19"/>
      <c r="V185" s="19"/>
      <c r="Z1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154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/>
      <c r="R186" s="19"/>
      <c r="S186" s="19"/>
      <c r="T186" s="19"/>
      <c r="U186" s="20"/>
      <c r="V186" s="19"/>
      <c r="Z1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154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/>
      <c r="R187" s="19"/>
      <c r="S187" s="19"/>
      <c r="T187" s="19"/>
      <c r="U187" s="20"/>
      <c r="V187" s="19"/>
      <c r="Z1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154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/>
      <c r="R188" s="19"/>
      <c r="S188" s="19"/>
      <c r="T188" s="19"/>
      <c r="U188" s="20"/>
      <c r="V188" s="19"/>
      <c r="Z1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154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9"/>
      <c r="S189" s="19"/>
      <c r="T189" s="19"/>
      <c r="U189" s="20"/>
      <c r="V189" s="19"/>
      <c r="Z1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154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9"/>
      <c r="S190" s="19"/>
      <c r="T190" s="19"/>
      <c r="U190" s="20"/>
      <c r="V190" s="19"/>
      <c r="Z1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154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/>
      <c r="R191" s="19"/>
      <c r="S191" s="19"/>
      <c r="T191" s="19"/>
      <c r="U191" s="20"/>
      <c r="V191" s="19"/>
      <c r="Z1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154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9"/>
      <c r="S192" s="19"/>
      <c r="T192" s="19"/>
      <c r="U192" s="20"/>
      <c r="V192" s="19"/>
      <c r="Z1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154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9"/>
      <c r="S193" s="19"/>
      <c r="T193" s="19"/>
      <c r="U193" s="19"/>
      <c r="V193" s="19"/>
      <c r="Z1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154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9"/>
      <c r="S194" s="19"/>
      <c r="T194" s="19"/>
      <c r="U194" s="19"/>
      <c r="V194" s="19"/>
      <c r="Z1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154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/>
      <c r="R195" s="19"/>
      <c r="S195" s="19"/>
      <c r="T195" s="19"/>
      <c r="U195" s="19"/>
      <c r="V195" s="19"/>
      <c r="Z1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154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/>
      <c r="R196" s="19"/>
      <c r="S196" s="19"/>
      <c r="T196" s="19"/>
      <c r="U196" s="19"/>
      <c r="V196" s="19"/>
      <c r="Z1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154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/>
      <c r="R197" s="19"/>
      <c r="S197" s="19"/>
      <c r="T197" s="19"/>
      <c r="U197" s="19"/>
      <c r="V197" s="19"/>
      <c r="Z1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154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/>
      <c r="R198" s="19"/>
      <c r="S198" s="19"/>
      <c r="T198" s="19"/>
      <c r="U198" s="19"/>
      <c r="V198" s="19"/>
      <c r="Z1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154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/>
      <c r="R199" s="19"/>
      <c r="S199" s="19"/>
      <c r="T199" s="19"/>
      <c r="U199" s="19"/>
      <c r="V199" s="19"/>
      <c r="Z1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154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/>
      <c r="R200" s="19"/>
      <c r="S200" s="19"/>
      <c r="T200" s="19"/>
      <c r="U200" s="19"/>
      <c r="V200" s="19"/>
      <c r="Z2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154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9"/>
      <c r="S201" s="19"/>
      <c r="T201" s="19"/>
      <c r="U201" s="19"/>
      <c r="V201" s="19"/>
      <c r="Z2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154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/>
      <c r="R202" s="19"/>
      <c r="S202" s="19"/>
      <c r="T202" s="19"/>
      <c r="U202" s="19"/>
      <c r="V202" s="19"/>
      <c r="Z2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154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/>
      <c r="R203" s="19"/>
      <c r="S203" s="19"/>
      <c r="T203" s="19"/>
      <c r="U203" s="19"/>
      <c r="V203" s="19"/>
      <c r="Z2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154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/>
      <c r="R204" s="19"/>
      <c r="S204" s="19"/>
      <c r="T204" s="19"/>
      <c r="U204" s="19"/>
      <c r="V204" s="19"/>
      <c r="Z2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154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/>
      <c r="R205" s="19"/>
      <c r="S205" s="19"/>
      <c r="T205" s="19"/>
      <c r="U205" s="19"/>
      <c r="V205" s="19"/>
      <c r="Z2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154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/>
      <c r="R206" s="19"/>
      <c r="S206" s="19"/>
      <c r="T206" s="19"/>
      <c r="U206" s="19"/>
      <c r="V206" s="19"/>
      <c r="Z2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154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  <c r="R207" s="19"/>
      <c r="S207" s="19"/>
      <c r="T207" s="19"/>
      <c r="U207" s="19"/>
      <c r="V207" s="19"/>
      <c r="Z2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154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/>
      <c r="R208" s="19"/>
      <c r="S208" s="19"/>
      <c r="T208" s="19"/>
      <c r="U208" s="19"/>
      <c r="V208" s="19"/>
      <c r="Z2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155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9"/>
      <c r="S209" s="19"/>
      <c r="T209" s="19"/>
      <c r="U209" s="20"/>
      <c r="V209" s="19"/>
      <c r="Z2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155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/>
      <c r="R210" s="19"/>
      <c r="S210" s="19"/>
      <c r="T210" s="19"/>
      <c r="U210" s="20"/>
      <c r="V210" s="19"/>
      <c r="Z2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155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/>
      <c r="R211" s="19"/>
      <c r="S211" s="19"/>
      <c r="T211" s="19"/>
      <c r="U211" s="20"/>
      <c r="V211" s="19"/>
      <c r="Z2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155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/>
      <c r="R212" s="19"/>
      <c r="S212" s="19"/>
      <c r="T212" s="19"/>
      <c r="U212" s="20"/>
      <c r="V212" s="19"/>
      <c r="Z2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155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/>
      <c r="R213" s="19"/>
      <c r="S213" s="19"/>
      <c r="T213" s="19"/>
      <c r="U213" s="20"/>
      <c r="V213" s="19"/>
      <c r="Z2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155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/>
      <c r="R214" s="19"/>
      <c r="S214" s="19"/>
      <c r="T214" s="19"/>
      <c r="U214" s="20"/>
      <c r="V214" s="19"/>
      <c r="Z2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155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/>
      <c r="R215" s="19"/>
      <c r="S215" s="19"/>
      <c r="T215" s="19"/>
      <c r="U215" s="20"/>
      <c r="V215" s="19"/>
      <c r="Z2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155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/>
      <c r="R216" s="19"/>
      <c r="S216" s="19"/>
      <c r="T216" s="19"/>
      <c r="U216" s="19"/>
      <c r="V216" s="19"/>
      <c r="Z2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155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9"/>
      <c r="S217" s="19"/>
      <c r="T217" s="19"/>
      <c r="U217" s="19"/>
      <c r="V217" s="19"/>
      <c r="Z2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155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9"/>
      <c r="S218" s="19"/>
      <c r="T218" s="19"/>
      <c r="U218" s="19"/>
      <c r="V218" s="19"/>
      <c r="Z2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155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9"/>
      <c r="S219" s="19"/>
      <c r="T219" s="19"/>
      <c r="U219" s="19"/>
      <c r="V219" s="19"/>
      <c r="Z2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155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9"/>
      <c r="S220" s="19"/>
      <c r="T220" s="19"/>
      <c r="U220" s="19"/>
      <c r="V220" s="19"/>
      <c r="Z2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155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/>
      <c r="R221" s="19"/>
      <c r="S221" s="19"/>
      <c r="T221" s="19"/>
      <c r="U221" s="19"/>
      <c r="V221" s="19"/>
      <c r="Z2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155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9"/>
      <c r="S222" s="19"/>
      <c r="T222" s="19"/>
      <c r="U222" s="19"/>
      <c r="V222" s="19"/>
      <c r="Z2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155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/>
      <c r="R223" s="19"/>
      <c r="S223" s="19"/>
      <c r="T223" s="19"/>
      <c r="U223" s="19"/>
      <c r="V223" s="19"/>
      <c r="Z2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155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9"/>
      <c r="S224" s="19"/>
      <c r="T224" s="19"/>
      <c r="U224" s="19"/>
      <c r="V224" s="19"/>
      <c r="Z2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155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/>
      <c r="R225" s="19"/>
      <c r="S225" s="19"/>
      <c r="T225" s="19"/>
      <c r="U225" s="19"/>
      <c r="V225" s="19"/>
      <c r="Z2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155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  <c r="R226" s="19"/>
      <c r="S226" s="19"/>
      <c r="T226" s="19"/>
      <c r="U226" s="19"/>
      <c r="V226" s="19"/>
      <c r="Z2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155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/>
      <c r="R227" s="19"/>
      <c r="S227" s="19"/>
      <c r="T227" s="19"/>
      <c r="U227" s="19"/>
      <c r="V227" s="19"/>
      <c r="Z2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155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9"/>
      <c r="S228" s="19"/>
      <c r="T228" s="19"/>
      <c r="U228" s="19"/>
      <c r="V228" s="19"/>
      <c r="Z2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155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9"/>
      <c r="S229" s="19"/>
      <c r="T229" s="19"/>
      <c r="U229" s="19"/>
      <c r="V229" s="19"/>
      <c r="Z2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155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9"/>
      <c r="S230" s="19"/>
      <c r="T230" s="19"/>
      <c r="U230" s="19"/>
      <c r="V230" s="19"/>
      <c r="Z2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155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9"/>
      <c r="S231" s="19"/>
      <c r="T231" s="19"/>
      <c r="U231" s="19"/>
      <c r="V231" s="19"/>
      <c r="Z2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156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/>
      <c r="R232" s="19"/>
      <c r="S232" s="19"/>
      <c r="T232" s="19"/>
      <c r="U232" s="20"/>
      <c r="V232" s="19"/>
      <c r="Z2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156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/>
      <c r="R233" s="19"/>
      <c r="S233" s="19"/>
      <c r="T233" s="19"/>
      <c r="U233" s="20"/>
      <c r="V233" s="19"/>
      <c r="Z2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156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9"/>
      <c r="S234" s="19"/>
      <c r="T234" s="19"/>
      <c r="U234" s="20"/>
      <c r="V234" s="19"/>
      <c r="Z2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156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9"/>
      <c r="S235" s="19"/>
      <c r="T235" s="19"/>
      <c r="U235" s="20"/>
      <c r="V235" s="19"/>
      <c r="Z2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156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/>
      <c r="R236" s="19"/>
      <c r="S236" s="19"/>
      <c r="T236" s="19"/>
      <c r="U236" s="20"/>
      <c r="V236" s="19"/>
      <c r="Z2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156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/>
      <c r="R237" s="19"/>
      <c r="S237" s="19"/>
      <c r="T237" s="19"/>
      <c r="U237" s="20"/>
      <c r="V237" s="19"/>
      <c r="Z2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156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/>
      <c r="R238" s="19"/>
      <c r="S238" s="19"/>
      <c r="T238" s="19"/>
      <c r="U238" s="20"/>
      <c r="V238" s="19"/>
      <c r="Z2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156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/>
      <c r="R239" s="19"/>
      <c r="S239" s="19"/>
      <c r="T239" s="19"/>
      <c r="U239" s="19"/>
      <c r="V239" s="19"/>
      <c r="Z2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156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9"/>
      <c r="S240" s="19"/>
      <c r="T240" s="19"/>
      <c r="U240" s="19"/>
      <c r="V240" s="19"/>
      <c r="Z2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156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/>
      <c r="R241" s="19"/>
      <c r="S241" s="19"/>
      <c r="T241" s="19"/>
      <c r="U241" s="19"/>
      <c r="V241" s="19"/>
      <c r="Z2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156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/>
      <c r="R242" s="19"/>
      <c r="S242" s="19"/>
      <c r="T242" s="19"/>
      <c r="U242" s="19"/>
      <c r="V242" s="19"/>
      <c r="Z2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156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/>
      <c r="R243" s="19"/>
      <c r="S243" s="19"/>
      <c r="T243" s="19"/>
      <c r="U243" s="19"/>
      <c r="V243" s="19"/>
      <c r="Z2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156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/>
      <c r="R244" s="19"/>
      <c r="S244" s="19"/>
      <c r="T244" s="19"/>
      <c r="U244" s="19"/>
      <c r="V244" s="19"/>
      <c r="Z2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156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/>
      <c r="R245" s="19"/>
      <c r="S245" s="19"/>
      <c r="T245" s="19"/>
      <c r="U245" s="19"/>
      <c r="V245" s="19"/>
      <c r="Z2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156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/>
      <c r="R246" s="19"/>
      <c r="S246" s="19"/>
      <c r="T246" s="19"/>
      <c r="U246" s="19"/>
      <c r="V246" s="19"/>
      <c r="Z2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156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9"/>
      <c r="S247" s="19"/>
      <c r="T247" s="19"/>
      <c r="U247" s="19"/>
      <c r="V247" s="19"/>
      <c r="Z2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156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/>
      <c r="R248" s="19"/>
      <c r="S248" s="19"/>
      <c r="T248" s="19"/>
      <c r="U248" s="19"/>
      <c r="V248" s="19"/>
      <c r="Z2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156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/>
      <c r="R249" s="19"/>
      <c r="S249" s="19"/>
      <c r="T249" s="19"/>
      <c r="U249" s="19"/>
      <c r="V249" s="19"/>
      <c r="Z2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156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/>
      <c r="R250" s="19"/>
      <c r="S250" s="19"/>
      <c r="T250" s="19"/>
      <c r="U250" s="19"/>
      <c r="V250" s="19"/>
      <c r="Z2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156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9"/>
      <c r="S251" s="19"/>
      <c r="T251" s="19"/>
      <c r="U251" s="19"/>
      <c r="V251" s="19"/>
      <c r="Z2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156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/>
      <c r="R252" s="19"/>
      <c r="S252" s="19"/>
      <c r="T252" s="19"/>
      <c r="U252" s="19"/>
      <c r="V252" s="19"/>
      <c r="Z2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156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/>
      <c r="R253" s="19"/>
      <c r="S253" s="19"/>
      <c r="T253" s="19"/>
      <c r="U253" s="19"/>
      <c r="V253" s="19"/>
      <c r="Z2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156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/>
      <c r="R254" s="19"/>
      <c r="S254" s="19"/>
      <c r="T254" s="19"/>
      <c r="U254" s="19"/>
      <c r="V254" s="19"/>
      <c r="Z2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157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/>
      <c r="R255" s="19"/>
      <c r="S255" s="19"/>
      <c r="T255" s="19"/>
      <c r="U255" s="20"/>
      <c r="V255" s="19"/>
      <c r="Z2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157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/>
      <c r="R256" s="19"/>
      <c r="S256" s="19"/>
      <c r="T256" s="19"/>
      <c r="U256" s="20"/>
      <c r="V256" s="19"/>
      <c r="Z2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157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/>
      <c r="R257" s="19"/>
      <c r="S257" s="19"/>
      <c r="T257" s="19"/>
      <c r="U257" s="20"/>
      <c r="V257" s="19"/>
      <c r="Z2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157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/>
      <c r="R258" s="19"/>
      <c r="S258" s="19"/>
      <c r="T258" s="19"/>
      <c r="U258" s="20"/>
      <c r="V258" s="19"/>
      <c r="Z2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157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/>
      <c r="R259" s="19"/>
      <c r="S259" s="19"/>
      <c r="T259" s="19"/>
      <c r="U259" s="20"/>
      <c r="V259" s="19"/>
      <c r="Z2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157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/>
      <c r="R260" s="19"/>
      <c r="S260" s="19"/>
      <c r="T260" s="19"/>
      <c r="U260" s="20"/>
      <c r="V260" s="19"/>
      <c r="Z2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157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/>
      <c r="R261" s="19"/>
      <c r="S261" s="19"/>
      <c r="T261" s="19"/>
      <c r="U261" s="20"/>
      <c r="V261" s="19"/>
      <c r="Z2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157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/>
      <c r="R262" s="19"/>
      <c r="S262" s="19"/>
      <c r="T262" s="19"/>
      <c r="U262" s="19"/>
      <c r="V262" s="19"/>
      <c r="Z2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157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/>
      <c r="R263" s="19"/>
      <c r="S263" s="19"/>
      <c r="T263" s="19"/>
      <c r="U263" s="19"/>
      <c r="V263" s="19"/>
      <c r="Z2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157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/>
      <c r="R264" s="19"/>
      <c r="S264" s="19"/>
      <c r="T264" s="19"/>
      <c r="U264" s="19"/>
      <c r="V264" s="19"/>
      <c r="Z2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157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/>
      <c r="R265" s="19"/>
      <c r="S265" s="19"/>
      <c r="T265" s="19"/>
      <c r="U265" s="19"/>
      <c r="V265" s="19"/>
      <c r="Z2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157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/>
      <c r="R266" s="19"/>
      <c r="S266" s="19"/>
      <c r="T266" s="19"/>
      <c r="U266" s="19"/>
      <c r="V266" s="19"/>
      <c r="Z2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157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/>
      <c r="R267" s="19"/>
      <c r="S267" s="19"/>
      <c r="T267" s="19"/>
      <c r="U267" s="19"/>
      <c r="V267" s="19"/>
      <c r="Z2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157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/>
      <c r="R268" s="19"/>
      <c r="S268" s="19"/>
      <c r="T268" s="19"/>
      <c r="U268" s="19"/>
      <c r="V268" s="19"/>
      <c r="Z2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157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6"/>
      <c r="R269" s="19"/>
      <c r="S269" s="19"/>
      <c r="T269" s="19"/>
      <c r="U269" s="19"/>
      <c r="V269" s="19"/>
      <c r="Z2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157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6"/>
      <c r="R270" s="19"/>
      <c r="S270" s="19"/>
      <c r="T270" s="19"/>
      <c r="U270" s="19"/>
      <c r="V270" s="19"/>
      <c r="Z2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157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6"/>
      <c r="R271" s="19"/>
      <c r="S271" s="19"/>
      <c r="T271" s="19"/>
      <c r="U271" s="19"/>
      <c r="V271" s="19"/>
      <c r="Z2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157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6"/>
      <c r="R272" s="19"/>
      <c r="S272" s="19"/>
      <c r="T272" s="19"/>
      <c r="U272" s="19"/>
      <c r="V272" s="19"/>
      <c r="Z2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157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6"/>
      <c r="R273" s="19"/>
      <c r="S273" s="19"/>
      <c r="T273" s="19"/>
      <c r="U273" s="19"/>
      <c r="V273" s="19"/>
      <c r="Z2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157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6"/>
      <c r="R274" s="19"/>
      <c r="S274" s="19"/>
      <c r="T274" s="19"/>
      <c r="U274" s="19"/>
      <c r="V274" s="19"/>
      <c r="Z2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157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6"/>
      <c r="R275" s="19"/>
      <c r="S275" s="19"/>
      <c r="T275" s="19"/>
      <c r="U275" s="19"/>
      <c r="V275" s="19"/>
      <c r="Z2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157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6"/>
      <c r="R276" s="19"/>
      <c r="S276" s="19"/>
      <c r="T276" s="19"/>
      <c r="U276" s="19"/>
      <c r="V276" s="19"/>
      <c r="Z2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157</v>
      </c>
      <c r="B277" s="17"/>
      <c r="C277" s="16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6"/>
      <c r="R277" s="19"/>
      <c r="S277" s="19"/>
      <c r="T277" s="19"/>
      <c r="U277" s="19"/>
      <c r="V277" s="19"/>
      <c r="Z2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7" t="s">
        <v>158</v>
      </c>
      <c r="B2" s="127"/>
      <c r="C2" s="127"/>
      <c r="D2" s="127"/>
      <c r="E2" s="127"/>
      <c r="F2" s="127"/>
      <c r="G2" s="127"/>
      <c r="H2" s="127"/>
      <c r="I2" s="127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147</v>
      </c>
      <c r="D3" t="s">
        <v>29</v>
      </c>
      <c r="F3" s="78" t="s">
        <v>147</v>
      </c>
      <c r="G3" t="s">
        <v>143</v>
      </c>
      <c r="I3" t="s">
        <v>177</v>
      </c>
      <c r="K3" s="78" t="s">
        <v>147</v>
      </c>
      <c r="P3" t="s">
        <v>109</v>
      </c>
      <c r="Q3" t="s">
        <v>179</v>
      </c>
    </row>
    <row r="4" spans="1:18">
      <c r="A4" s="79" t="s">
        <v>139</v>
      </c>
      <c r="C4" t="s">
        <v>139</v>
      </c>
      <c r="D4" s="13">
        <f t="shared" ref="D4:D15" si="0">B4</f>
        <v>0</v>
      </c>
      <c r="F4" s="79" t="s">
        <v>139</v>
      </c>
      <c r="G4" s="13"/>
      <c r="H4" t="s">
        <v>139</v>
      </c>
      <c r="I4" s="13">
        <f t="shared" ref="I4:I15" si="1">G4</f>
        <v>0</v>
      </c>
      <c r="J4" s="13"/>
      <c r="K4" s="79" t="s">
        <v>139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140</v>
      </c>
      <c r="C5" t="s">
        <v>140</v>
      </c>
      <c r="D5" s="13">
        <f t="shared" si="0"/>
        <v>0</v>
      </c>
      <c r="F5" s="79" t="s">
        <v>140</v>
      </c>
      <c r="G5" s="13"/>
      <c r="H5" t="s">
        <v>140</v>
      </c>
      <c r="I5" s="13">
        <f t="shared" si="1"/>
        <v>0</v>
      </c>
      <c r="J5" s="13"/>
      <c r="K5" s="79" t="s">
        <v>140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141</v>
      </c>
      <c r="C6" t="s">
        <v>141</v>
      </c>
      <c r="D6" s="13">
        <f t="shared" si="0"/>
        <v>0</v>
      </c>
      <c r="F6" s="79" t="s">
        <v>141</v>
      </c>
      <c r="G6" s="13"/>
      <c r="H6" t="s">
        <v>141</v>
      </c>
      <c r="I6" s="13">
        <f t="shared" si="1"/>
        <v>0</v>
      </c>
      <c r="J6" s="13"/>
      <c r="K6" s="79" t="s">
        <v>141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144</v>
      </c>
      <c r="C7" t="s">
        <v>144</v>
      </c>
      <c r="D7" s="13">
        <f t="shared" si="0"/>
        <v>0</v>
      </c>
      <c r="F7" s="79" t="s">
        <v>144</v>
      </c>
      <c r="G7" s="13"/>
      <c r="H7" t="s">
        <v>144</v>
      </c>
      <c r="I7" s="13">
        <f t="shared" si="1"/>
        <v>0</v>
      </c>
      <c r="J7" s="13"/>
      <c r="K7" s="79" t="s">
        <v>144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145</v>
      </c>
      <c r="C8" t="s">
        <v>145</v>
      </c>
      <c r="D8" s="13">
        <f t="shared" si="0"/>
        <v>0</v>
      </c>
      <c r="F8" s="79" t="s">
        <v>145</v>
      </c>
      <c r="G8" s="13"/>
      <c r="H8" t="s">
        <v>145</v>
      </c>
      <c r="I8" s="13">
        <f t="shared" si="1"/>
        <v>0</v>
      </c>
      <c r="J8" s="13"/>
      <c r="K8" s="79" t="s">
        <v>145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151</v>
      </c>
      <c r="C9" t="s">
        <v>151</v>
      </c>
      <c r="D9" s="13">
        <f t="shared" si="0"/>
        <v>0</v>
      </c>
      <c r="F9" s="79" t="s">
        <v>151</v>
      </c>
      <c r="G9" s="13"/>
      <c r="H9" t="s">
        <v>151</v>
      </c>
      <c r="I9" s="13">
        <f t="shared" si="1"/>
        <v>0</v>
      </c>
      <c r="J9" s="13"/>
      <c r="K9" s="79" t="s">
        <v>151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152</v>
      </c>
      <c r="C10" t="s">
        <v>152</v>
      </c>
      <c r="D10" s="13">
        <f t="shared" si="0"/>
        <v>0</v>
      </c>
      <c r="F10" s="79" t="s">
        <v>152</v>
      </c>
      <c r="G10" s="13"/>
      <c r="H10" t="s">
        <v>152</v>
      </c>
      <c r="I10" s="13">
        <f t="shared" si="1"/>
        <v>0</v>
      </c>
      <c r="J10" s="13"/>
      <c r="K10" s="79" t="s">
        <v>152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153</v>
      </c>
      <c r="C11" t="s">
        <v>153</v>
      </c>
      <c r="D11" s="13">
        <f t="shared" si="0"/>
        <v>0</v>
      </c>
      <c r="F11" s="79" t="s">
        <v>153</v>
      </c>
      <c r="G11" s="13"/>
      <c r="H11" t="s">
        <v>153</v>
      </c>
      <c r="I11" s="13">
        <f t="shared" si="1"/>
        <v>0</v>
      </c>
      <c r="J11" s="13"/>
      <c r="K11" s="79" t="s">
        <v>153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154</v>
      </c>
      <c r="C12" t="s">
        <v>154</v>
      </c>
      <c r="D12" s="13">
        <f t="shared" si="0"/>
        <v>0</v>
      </c>
      <c r="F12" s="79" t="s">
        <v>154</v>
      </c>
      <c r="G12" s="13"/>
      <c r="H12" t="s">
        <v>154</v>
      </c>
      <c r="I12" s="13">
        <f t="shared" si="1"/>
        <v>0</v>
      </c>
      <c r="J12" s="13"/>
      <c r="K12" s="79" t="s">
        <v>154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155</v>
      </c>
      <c r="C13" t="s">
        <v>155</v>
      </c>
      <c r="D13" s="13">
        <f t="shared" si="0"/>
        <v>0</v>
      </c>
      <c r="F13" s="79" t="s">
        <v>155</v>
      </c>
      <c r="G13" s="13"/>
      <c r="H13" t="s">
        <v>155</v>
      </c>
      <c r="I13" s="13">
        <f t="shared" si="1"/>
        <v>0</v>
      </c>
      <c r="J13" s="13"/>
      <c r="K13" s="79" t="s">
        <v>155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156</v>
      </c>
      <c r="C14" t="s">
        <v>156</v>
      </c>
      <c r="D14" s="13">
        <f t="shared" si="0"/>
        <v>0</v>
      </c>
      <c r="F14" s="79" t="s">
        <v>156</v>
      </c>
      <c r="G14" s="13"/>
      <c r="H14" t="s">
        <v>156</v>
      </c>
      <c r="I14" s="13">
        <f t="shared" si="1"/>
        <v>0</v>
      </c>
      <c r="J14" s="13"/>
      <c r="K14" s="79" t="s">
        <v>156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157</v>
      </c>
      <c r="C15" t="s">
        <v>157</v>
      </c>
      <c r="D15" s="13">
        <f t="shared" si="0"/>
        <v>0</v>
      </c>
      <c r="F15" s="79" t="s">
        <v>157</v>
      </c>
      <c r="G15" s="13"/>
      <c r="H15" t="s">
        <v>157</v>
      </c>
      <c r="I15" s="13">
        <f t="shared" si="1"/>
        <v>0</v>
      </c>
      <c r="J15" s="13"/>
      <c r="K15" s="79" t="s">
        <v>157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175</v>
      </c>
      <c r="F16" s="79" t="s">
        <v>175</v>
      </c>
      <c r="G16" s="13"/>
      <c r="K16" s="79" t="s">
        <v>175</v>
      </c>
      <c r="M16" s="13"/>
    </row>
    <row r="17" spans="1:18">
      <c r="A17" s="79" t="s">
        <v>142</v>
      </c>
      <c r="F17" s="79" t="s">
        <v>142</v>
      </c>
      <c r="G17" s="132"/>
      <c r="K17" s="79" t="s">
        <v>142</v>
      </c>
    </row>
    <row r="21" spans="1:18">
      <c r="A21" s="127" t="s">
        <v>178</v>
      </c>
      <c r="B21" s="127"/>
      <c r="C21" s="127"/>
      <c r="D21" s="127"/>
      <c r="E21" s="127"/>
      <c r="F21" s="127"/>
      <c r="G21" s="127"/>
      <c r="H21" s="127"/>
      <c r="I21" s="127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147</v>
      </c>
      <c r="F22" s="78" t="s">
        <v>147</v>
      </c>
      <c r="G22" t="s">
        <v>143</v>
      </c>
      <c r="K22" s="78" t="s">
        <v>147</v>
      </c>
      <c r="P22" t="s">
        <v>109</v>
      </c>
      <c r="Q22" t="s">
        <v>179</v>
      </c>
    </row>
    <row r="23" spans="1:18">
      <c r="A23" s="79" t="s">
        <v>139</v>
      </c>
      <c r="C23" t="str">
        <f t="shared" ref="C23:C34" si="6">A23</f>
        <v>Enero</v>
      </c>
      <c r="D23" s="13">
        <f t="shared" ref="D23:D34" si="7">B23</f>
        <v>0</v>
      </c>
      <c r="F23" s="79" t="s">
        <v>139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139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140</v>
      </c>
      <c r="C24" t="str">
        <f t="shared" si="6"/>
        <v>Febrero</v>
      </c>
      <c r="D24" s="13">
        <f t="shared" si="7"/>
        <v>0</v>
      </c>
      <c r="F24" s="79" t="s">
        <v>140</v>
      </c>
      <c r="G24" s="13"/>
      <c r="H24" t="str">
        <f t="shared" si="8"/>
        <v>Febrero</v>
      </c>
      <c r="I24" s="13">
        <f t="shared" si="9"/>
        <v>0</v>
      </c>
      <c r="K24" s="79" t="s">
        <v>140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141</v>
      </c>
      <c r="C25" t="str">
        <f t="shared" si="6"/>
        <v>Marzo</v>
      </c>
      <c r="D25" s="13">
        <f t="shared" si="7"/>
        <v>0</v>
      </c>
      <c r="F25" s="79" t="s">
        <v>141</v>
      </c>
      <c r="G25" s="13"/>
      <c r="H25" t="str">
        <f t="shared" si="8"/>
        <v>Marzo</v>
      </c>
      <c r="I25" s="13">
        <f t="shared" si="9"/>
        <v>0</v>
      </c>
      <c r="K25" s="79" t="s">
        <v>141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144</v>
      </c>
      <c r="C26" t="str">
        <f t="shared" si="6"/>
        <v>Abril</v>
      </c>
      <c r="D26" s="13">
        <f t="shared" si="7"/>
        <v>0</v>
      </c>
      <c r="F26" s="79" t="s">
        <v>144</v>
      </c>
      <c r="G26" s="13"/>
      <c r="H26" t="str">
        <f t="shared" si="8"/>
        <v>Abril</v>
      </c>
      <c r="I26" s="13">
        <f t="shared" si="9"/>
        <v>0</v>
      </c>
      <c r="K26" s="79" t="s">
        <v>144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145</v>
      </c>
      <c r="C27" t="str">
        <f t="shared" si="6"/>
        <v>Mayo</v>
      </c>
      <c r="D27" s="13">
        <f t="shared" si="7"/>
        <v>0</v>
      </c>
      <c r="F27" s="79" t="s">
        <v>145</v>
      </c>
      <c r="G27" s="13"/>
      <c r="H27" t="str">
        <f t="shared" si="8"/>
        <v>Mayo</v>
      </c>
      <c r="I27" s="13">
        <f t="shared" si="9"/>
        <v>0</v>
      </c>
      <c r="K27" s="79" t="s">
        <v>145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151</v>
      </c>
      <c r="C28" t="str">
        <f t="shared" si="6"/>
        <v>Junio</v>
      </c>
      <c r="D28" s="13">
        <f t="shared" si="7"/>
        <v>0</v>
      </c>
      <c r="F28" s="79" t="s">
        <v>151</v>
      </c>
      <c r="G28" s="13"/>
      <c r="H28" t="str">
        <f t="shared" si="8"/>
        <v>Junio</v>
      </c>
      <c r="I28" s="13">
        <f t="shared" si="9"/>
        <v>0</v>
      </c>
      <c r="K28" s="79" t="s">
        <v>151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152</v>
      </c>
      <c r="C29" t="str">
        <f t="shared" si="6"/>
        <v>Julio</v>
      </c>
      <c r="D29" s="13">
        <f t="shared" si="7"/>
        <v>0</v>
      </c>
      <c r="F29" s="79" t="s">
        <v>152</v>
      </c>
      <c r="G29" s="13"/>
      <c r="H29" t="str">
        <f t="shared" si="8"/>
        <v>Julio</v>
      </c>
      <c r="I29" s="13">
        <f t="shared" si="9"/>
        <v>0</v>
      </c>
      <c r="K29" s="79" t="s">
        <v>152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153</v>
      </c>
      <c r="C30" t="str">
        <f t="shared" si="6"/>
        <v>Agosto</v>
      </c>
      <c r="D30" s="13">
        <f t="shared" si="7"/>
        <v>0</v>
      </c>
      <c r="F30" s="79" t="s">
        <v>153</v>
      </c>
      <c r="G30" s="13"/>
      <c r="H30" t="str">
        <f t="shared" si="8"/>
        <v>Agosto</v>
      </c>
      <c r="I30" s="13">
        <f t="shared" si="9"/>
        <v>0</v>
      </c>
      <c r="K30" s="79" t="s">
        <v>153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154</v>
      </c>
      <c r="C31" t="str">
        <f t="shared" si="6"/>
        <v>Septiembre</v>
      </c>
      <c r="D31" s="13">
        <f t="shared" si="7"/>
        <v>0</v>
      </c>
      <c r="F31" s="79" t="s">
        <v>154</v>
      </c>
      <c r="G31" s="13"/>
      <c r="H31" t="str">
        <f t="shared" si="8"/>
        <v>Septiembre</v>
      </c>
      <c r="I31" s="13">
        <f t="shared" si="9"/>
        <v>0</v>
      </c>
      <c r="K31" s="79" t="s">
        <v>154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155</v>
      </c>
      <c r="C32" t="str">
        <f t="shared" si="6"/>
        <v>Octubre</v>
      </c>
      <c r="D32" s="13">
        <f t="shared" si="7"/>
        <v>0</v>
      </c>
      <c r="F32" s="79" t="s">
        <v>155</v>
      </c>
      <c r="G32" s="13"/>
      <c r="H32" t="str">
        <f t="shared" si="8"/>
        <v>Octubre</v>
      </c>
      <c r="I32" s="13">
        <f t="shared" si="9"/>
        <v>0</v>
      </c>
      <c r="K32" s="79" t="s">
        <v>155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156</v>
      </c>
      <c r="C33" t="str">
        <f t="shared" si="6"/>
        <v>Noviembre</v>
      </c>
      <c r="D33" s="13">
        <f t="shared" si="7"/>
        <v>0</v>
      </c>
      <c r="F33" s="79" t="s">
        <v>156</v>
      </c>
      <c r="G33" s="13"/>
      <c r="H33" t="str">
        <f t="shared" si="8"/>
        <v>Noviembre</v>
      </c>
      <c r="I33" s="13">
        <f t="shared" si="9"/>
        <v>0</v>
      </c>
      <c r="K33" s="79" t="s">
        <v>156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157</v>
      </c>
      <c r="C34" t="str">
        <f t="shared" si="6"/>
        <v>Diciembre</v>
      </c>
      <c r="D34" s="13">
        <f t="shared" si="7"/>
        <v>0</v>
      </c>
      <c r="F34" s="79" t="s">
        <v>157</v>
      </c>
      <c r="G34" s="13"/>
      <c r="H34" t="str">
        <f t="shared" si="8"/>
        <v>Diciembre</v>
      </c>
      <c r="I34" s="13">
        <f t="shared" si="9"/>
        <v>0</v>
      </c>
      <c r="K34" s="79" t="s">
        <v>157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175</v>
      </c>
      <c r="F35" s="79" t="s">
        <v>175</v>
      </c>
      <c r="G35" s="13"/>
      <c r="K35" s="79" t="s">
        <v>175</v>
      </c>
      <c r="M35" s="13"/>
    </row>
    <row r="36" spans="1:18">
      <c r="A36" s="79" t="s">
        <v>142</v>
      </c>
      <c r="F36" s="79" t="s">
        <v>142</v>
      </c>
      <c r="G36" s="132"/>
      <c r="K36" s="79" t="s">
        <v>142</v>
      </c>
    </row>
    <row r="39" spans="1:18">
      <c r="B39" s="128" t="s">
        <v>171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1" spans="1:18">
      <c r="B41" s="78" t="s">
        <v>138</v>
      </c>
      <c r="C41" t="s">
        <v>180</v>
      </c>
      <c r="G41">
        <f>D41</f>
        <v>0</v>
      </c>
      <c r="H41">
        <f>E41</f>
        <v>0</v>
      </c>
    </row>
    <row r="42" spans="1:18">
      <c r="B42" t="s">
        <v>139</v>
      </c>
      <c r="C42" s="13">
        <v>5164816075.2399998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140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141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144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145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151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152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153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154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155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156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157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175</v>
      </c>
      <c r="C54" s="13"/>
    </row>
    <row r="55" spans="2:8">
      <c r="B55" t="s">
        <v>142</v>
      </c>
      <c r="C55" s="132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33" sqref="C33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147</v>
      </c>
    </row>
    <row r="4" spans="1:1">
      <c r="A4" s="79" t="s">
        <v>139</v>
      </c>
    </row>
    <row r="5" spans="1:1">
      <c r="A5" s="80" t="s">
        <v>176</v>
      </c>
    </row>
    <row r="6" spans="1:1">
      <c r="A6" s="79" t="s">
        <v>140</v>
      </c>
    </row>
    <row r="7" spans="1:1">
      <c r="A7" s="80" t="s">
        <v>176</v>
      </c>
    </row>
    <row r="8" spans="1:1">
      <c r="A8" s="79" t="s">
        <v>141</v>
      </c>
    </row>
    <row r="9" spans="1:1">
      <c r="A9" s="80" t="s">
        <v>176</v>
      </c>
    </row>
    <row r="10" spans="1:1">
      <c r="A10" s="79" t="s">
        <v>144</v>
      </c>
    </row>
    <row r="11" spans="1:1">
      <c r="A11" s="80" t="s">
        <v>176</v>
      </c>
    </row>
    <row r="12" spans="1:1">
      <c r="A12" s="79" t="s">
        <v>145</v>
      </c>
    </row>
    <row r="13" spans="1:1">
      <c r="A13" s="80" t="s">
        <v>176</v>
      </c>
    </row>
    <row r="14" spans="1:1">
      <c r="A14" s="79" t="s">
        <v>151</v>
      </c>
    </row>
    <row r="15" spans="1:1">
      <c r="A15" s="80" t="s">
        <v>176</v>
      </c>
    </row>
    <row r="16" spans="1:1">
      <c r="A16" s="79" t="s">
        <v>152</v>
      </c>
    </row>
    <row r="17" spans="1:1">
      <c r="A17" s="80" t="s">
        <v>176</v>
      </c>
    </row>
    <row r="18" spans="1:1">
      <c r="A18" s="79" t="s">
        <v>153</v>
      </c>
    </row>
    <row r="19" spans="1:1">
      <c r="A19" s="80" t="s">
        <v>176</v>
      </c>
    </row>
    <row r="20" spans="1:1">
      <c r="A20" s="79" t="s">
        <v>154</v>
      </c>
    </row>
    <row r="21" spans="1:1">
      <c r="A21" s="80" t="s">
        <v>176</v>
      </c>
    </row>
    <row r="22" spans="1:1">
      <c r="A22" s="79" t="s">
        <v>155</v>
      </c>
    </row>
    <row r="23" spans="1:1">
      <c r="A23" s="80" t="s">
        <v>176</v>
      </c>
    </row>
    <row r="24" spans="1:1">
      <c r="A24" s="79" t="s">
        <v>156</v>
      </c>
    </row>
    <row r="25" spans="1:1">
      <c r="A25" s="80" t="s">
        <v>176</v>
      </c>
    </row>
    <row r="26" spans="1:1">
      <c r="A26" s="79" t="s">
        <v>157</v>
      </c>
    </row>
    <row r="27" spans="1:1">
      <c r="A27" s="80" t="s">
        <v>176</v>
      </c>
    </row>
    <row r="28" spans="1:1">
      <c r="A28" s="79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158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159</v>
      </c>
      <c r="B3" s="31" t="s">
        <v>160</v>
      </c>
      <c r="C3" s="32" t="s">
        <v>139</v>
      </c>
      <c r="D3" s="32" t="s">
        <v>140</v>
      </c>
      <c r="E3" s="32" t="s">
        <v>141</v>
      </c>
      <c r="F3" s="32" t="s">
        <v>144</v>
      </c>
      <c r="G3" s="32" t="s">
        <v>145</v>
      </c>
      <c r="H3" s="33" t="s">
        <v>151</v>
      </c>
      <c r="I3" s="32" t="s">
        <v>152</v>
      </c>
      <c r="J3" s="32" t="s">
        <v>153</v>
      </c>
      <c r="K3" s="32" t="s">
        <v>154</v>
      </c>
      <c r="L3" s="32" t="s">
        <v>155</v>
      </c>
      <c r="M3" s="32" t="s">
        <v>156</v>
      </c>
      <c r="N3" s="32" t="s">
        <v>157</v>
      </c>
      <c r="O3" s="32" t="s">
        <v>139</v>
      </c>
      <c r="P3" s="32" t="s">
        <v>140</v>
      </c>
      <c r="Q3" s="32" t="s">
        <v>141</v>
      </c>
      <c r="R3" s="32" t="s">
        <v>144</v>
      </c>
      <c r="S3" s="32" t="s">
        <v>145</v>
      </c>
      <c r="T3" s="33" t="s">
        <v>151</v>
      </c>
      <c r="U3" s="32" t="s">
        <v>152</v>
      </c>
      <c r="V3" s="32" t="s">
        <v>153</v>
      </c>
      <c r="W3" s="32" t="s">
        <v>154</v>
      </c>
      <c r="X3" s="32" t="s">
        <v>155</v>
      </c>
      <c r="Y3" s="32" t="s">
        <v>156</v>
      </c>
      <c r="Z3" s="32" t="s">
        <v>157</v>
      </c>
    </row>
    <row r="4" spans="1:26" ht="15.75">
      <c r="A4" s="34" t="s">
        <v>161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162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163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164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165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166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167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168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169</v>
      </c>
      <c r="B12" s="31" t="s">
        <v>160</v>
      </c>
      <c r="C12" s="32" t="s">
        <v>139</v>
      </c>
      <c r="D12" s="32" t="s">
        <v>140</v>
      </c>
      <c r="E12" s="32" t="s">
        <v>141</v>
      </c>
      <c r="F12" s="32" t="s">
        <v>144</v>
      </c>
      <c r="G12" s="32" t="s">
        <v>145</v>
      </c>
      <c r="H12" s="33" t="s">
        <v>151</v>
      </c>
      <c r="I12" s="32" t="s">
        <v>152</v>
      </c>
      <c r="J12" s="32" t="s">
        <v>153</v>
      </c>
      <c r="K12" s="32" t="s">
        <v>154</v>
      </c>
      <c r="L12" s="32" t="s">
        <v>155</v>
      </c>
      <c r="M12" s="32" t="s">
        <v>156</v>
      </c>
      <c r="N12" s="32" t="s">
        <v>157</v>
      </c>
      <c r="O12" s="32" t="s">
        <v>139</v>
      </c>
      <c r="P12" s="32" t="s">
        <v>140</v>
      </c>
      <c r="Q12" s="32" t="s">
        <v>141</v>
      </c>
      <c r="R12" s="32" t="s">
        <v>144</v>
      </c>
      <c r="S12" s="32" t="s">
        <v>145</v>
      </c>
      <c r="T12" s="33" t="s">
        <v>151</v>
      </c>
      <c r="U12" s="32" t="s">
        <v>152</v>
      </c>
      <c r="V12" s="32" t="s">
        <v>153</v>
      </c>
      <c r="W12" s="32" t="s">
        <v>154</v>
      </c>
      <c r="X12" s="32" t="s">
        <v>155</v>
      </c>
      <c r="Y12" s="32" t="s">
        <v>156</v>
      </c>
      <c r="Z12" s="32" t="s">
        <v>157</v>
      </c>
    </row>
    <row r="13" spans="1:26" ht="15.75">
      <c r="A13" s="34" t="s">
        <v>161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162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163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164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165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166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170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168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171</v>
      </c>
      <c r="B21" s="31" t="s">
        <v>160</v>
      </c>
      <c r="C21" s="32" t="s">
        <v>139</v>
      </c>
      <c r="D21" s="32" t="s">
        <v>140</v>
      </c>
      <c r="E21" s="32" t="s">
        <v>141</v>
      </c>
      <c r="F21" s="32" t="s">
        <v>144</v>
      </c>
      <c r="G21" s="32" t="s">
        <v>145</v>
      </c>
      <c r="H21" s="33" t="s">
        <v>151</v>
      </c>
      <c r="I21" s="32" t="s">
        <v>152</v>
      </c>
      <c r="J21" s="32" t="s">
        <v>153</v>
      </c>
      <c r="K21" s="32" t="s">
        <v>154</v>
      </c>
      <c r="L21" s="32" t="s">
        <v>155</v>
      </c>
      <c r="M21" s="32" t="s">
        <v>156</v>
      </c>
      <c r="N21" s="32" t="s">
        <v>157</v>
      </c>
      <c r="O21" s="32" t="s">
        <v>139</v>
      </c>
      <c r="P21" s="32" t="s">
        <v>140</v>
      </c>
      <c r="Q21" s="32" t="s">
        <v>141</v>
      </c>
      <c r="R21" s="32" t="s">
        <v>144</v>
      </c>
      <c r="S21" s="32" t="s">
        <v>145</v>
      </c>
      <c r="T21" s="33" t="s">
        <v>151</v>
      </c>
      <c r="U21" s="32" t="s">
        <v>152</v>
      </c>
      <c r="V21" s="32" t="s">
        <v>153</v>
      </c>
      <c r="W21" s="32" t="s">
        <v>154</v>
      </c>
      <c r="X21" s="32" t="s">
        <v>155</v>
      </c>
      <c r="Y21" s="32" t="s">
        <v>156</v>
      </c>
      <c r="Z21" s="32" t="s">
        <v>157</v>
      </c>
    </row>
    <row r="22" spans="1:26" ht="15.75">
      <c r="A22" s="34" t="s">
        <v>161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162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163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164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165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166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170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168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158</v>
      </c>
      <c r="B31" s="31" t="s">
        <v>160</v>
      </c>
      <c r="C31" s="31" t="s">
        <v>139</v>
      </c>
      <c r="D31" s="31" t="s">
        <v>140</v>
      </c>
      <c r="E31" s="31" t="s">
        <v>141</v>
      </c>
      <c r="F31" s="31" t="s">
        <v>144</v>
      </c>
      <c r="G31" s="31" t="s">
        <v>145</v>
      </c>
      <c r="H31" s="31" t="s">
        <v>151</v>
      </c>
      <c r="I31" s="31" t="s">
        <v>152</v>
      </c>
      <c r="J31" s="31" t="s">
        <v>153</v>
      </c>
      <c r="K31" s="31" t="s">
        <v>154</v>
      </c>
      <c r="L31" s="31" t="s">
        <v>155</v>
      </c>
      <c r="M31" s="31" t="s">
        <v>156</v>
      </c>
      <c r="N31" s="31" t="s">
        <v>157</v>
      </c>
      <c r="O31" s="50" t="s">
        <v>139</v>
      </c>
      <c r="P31" s="50" t="s">
        <v>140</v>
      </c>
      <c r="Q31" s="50" t="s">
        <v>141</v>
      </c>
      <c r="R31" s="50" t="s">
        <v>144</v>
      </c>
      <c r="S31" s="50" t="s">
        <v>145</v>
      </c>
      <c r="T31" s="50" t="s">
        <v>151</v>
      </c>
      <c r="U31" s="50" t="s">
        <v>152</v>
      </c>
      <c r="V31" s="50" t="s">
        <v>153</v>
      </c>
      <c r="W31" s="50" t="s">
        <v>154</v>
      </c>
      <c r="X31" s="50" t="s">
        <v>155</v>
      </c>
      <c r="Y31" s="50" t="s">
        <v>156</v>
      </c>
      <c r="Z31" s="50" t="s">
        <v>157</v>
      </c>
    </row>
    <row r="32" spans="1:26" ht="15.75">
      <c r="A32" s="34" t="s">
        <v>161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162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163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164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165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166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167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168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169</v>
      </c>
      <c r="B40" s="31" t="s">
        <v>160</v>
      </c>
      <c r="C40" s="32" t="s">
        <v>139</v>
      </c>
      <c r="D40" s="32" t="s">
        <v>140</v>
      </c>
      <c r="E40" s="32" t="s">
        <v>141</v>
      </c>
      <c r="F40" s="32" t="s">
        <v>144</v>
      </c>
      <c r="G40" s="32" t="s">
        <v>145</v>
      </c>
      <c r="H40" s="32" t="s">
        <v>151</v>
      </c>
      <c r="I40" s="32" t="s">
        <v>152</v>
      </c>
      <c r="J40" s="32" t="s">
        <v>153</v>
      </c>
      <c r="K40" s="32" t="s">
        <v>154</v>
      </c>
      <c r="L40" s="32" t="s">
        <v>155</v>
      </c>
      <c r="M40" s="32" t="s">
        <v>156</v>
      </c>
      <c r="N40" s="32" t="s">
        <v>157</v>
      </c>
      <c r="O40" s="54" t="s">
        <v>139</v>
      </c>
      <c r="P40" s="54" t="s">
        <v>140</v>
      </c>
      <c r="Q40" s="54" t="s">
        <v>141</v>
      </c>
      <c r="R40" s="54" t="s">
        <v>144</v>
      </c>
      <c r="S40" s="54" t="s">
        <v>145</v>
      </c>
      <c r="T40" s="54" t="s">
        <v>151</v>
      </c>
      <c r="U40" s="54" t="s">
        <v>152</v>
      </c>
      <c r="V40" s="54" t="s">
        <v>153</v>
      </c>
      <c r="W40" s="54" t="s">
        <v>154</v>
      </c>
      <c r="X40" s="54" t="s">
        <v>155</v>
      </c>
      <c r="Y40" s="54" t="s">
        <v>156</v>
      </c>
      <c r="Z40" s="54" t="s">
        <v>157</v>
      </c>
    </row>
    <row r="41" spans="1:26" ht="15.75">
      <c r="A41" s="34" t="s">
        <v>161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162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163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164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165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166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170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168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172</v>
      </c>
      <c r="B49" s="31" t="s">
        <v>160</v>
      </c>
      <c r="C49" s="32" t="s">
        <v>139</v>
      </c>
      <c r="D49" s="32" t="s">
        <v>140</v>
      </c>
      <c r="E49" s="32" t="s">
        <v>141</v>
      </c>
      <c r="F49" s="32" t="s">
        <v>144</v>
      </c>
      <c r="G49" s="32" t="s">
        <v>145</v>
      </c>
      <c r="H49" s="32" t="s">
        <v>151</v>
      </c>
      <c r="I49" s="32" t="s">
        <v>152</v>
      </c>
      <c r="J49" s="32" t="s">
        <v>153</v>
      </c>
      <c r="K49" s="32" t="s">
        <v>154</v>
      </c>
      <c r="L49" s="32" t="s">
        <v>155</v>
      </c>
      <c r="M49" s="32" t="s">
        <v>156</v>
      </c>
      <c r="N49" s="32" t="s">
        <v>157</v>
      </c>
      <c r="O49" s="54" t="s">
        <v>139</v>
      </c>
      <c r="P49" s="54" t="s">
        <v>140</v>
      </c>
      <c r="Q49" s="54" t="s">
        <v>141</v>
      </c>
      <c r="R49" s="54" t="s">
        <v>144</v>
      </c>
      <c r="S49" s="54" t="s">
        <v>145</v>
      </c>
      <c r="T49" s="54" t="s">
        <v>151</v>
      </c>
      <c r="U49" s="54" t="s">
        <v>152</v>
      </c>
      <c r="V49" s="54" t="s">
        <v>153</v>
      </c>
      <c r="W49" s="54" t="s">
        <v>154</v>
      </c>
      <c r="X49" s="54" t="s">
        <v>155</v>
      </c>
      <c r="Y49" s="54" t="s">
        <v>156</v>
      </c>
      <c r="Z49" s="54" t="s">
        <v>157</v>
      </c>
    </row>
    <row r="50" spans="1:26" ht="15.75">
      <c r="A50" s="34" t="s">
        <v>161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162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163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164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165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166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170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168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0" t="s">
        <v>121</v>
      </c>
      <c r="D59" s="131"/>
      <c r="E59" s="131"/>
      <c r="F59" s="131"/>
      <c r="G59" s="131"/>
      <c r="H59" s="131"/>
      <c r="I59" s="131"/>
      <c r="J59" s="131"/>
      <c r="K59" s="131"/>
      <c r="L59" s="131"/>
    </row>
    <row r="60" spans="1:26" ht="47.25">
      <c r="C60" s="56">
        <v>20.239999999999998</v>
      </c>
      <c r="D60" s="57" t="s">
        <v>173</v>
      </c>
      <c r="E60" s="58" t="s">
        <v>181</v>
      </c>
      <c r="F60" s="58" t="s">
        <v>182</v>
      </c>
      <c r="G60" s="59">
        <v>2023</v>
      </c>
      <c r="H60" s="58" t="s">
        <v>183</v>
      </c>
      <c r="I60" s="58" t="s">
        <v>184</v>
      </c>
      <c r="J60" s="72" t="s">
        <v>176</v>
      </c>
      <c r="K60" s="58" t="s">
        <v>185</v>
      </c>
      <c r="L60" s="58" t="s">
        <v>186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176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176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176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176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176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176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176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176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176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176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176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176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0" t="s">
        <v>174</v>
      </c>
      <c r="D74" s="131"/>
      <c r="E74" s="131"/>
      <c r="F74" s="131"/>
      <c r="G74" s="131"/>
      <c r="H74" s="131"/>
      <c r="I74" s="131"/>
      <c r="J74" s="131"/>
      <c r="K74" s="131"/>
      <c r="L74" s="131"/>
    </row>
    <row r="75" spans="3:14" ht="47.25">
      <c r="C75" s="56">
        <v>20.239999999999998</v>
      </c>
      <c r="D75" s="57" t="s">
        <v>173</v>
      </c>
      <c r="E75" s="58" t="s">
        <v>181</v>
      </c>
      <c r="F75" s="58" t="s">
        <v>182</v>
      </c>
      <c r="G75" s="59">
        <v>2023</v>
      </c>
      <c r="H75" s="58" t="s">
        <v>183</v>
      </c>
      <c r="I75" s="58" t="s">
        <v>184</v>
      </c>
      <c r="J75" s="72" t="s">
        <v>176</v>
      </c>
      <c r="K75" s="58" t="s">
        <v>185</v>
      </c>
      <c r="L75" s="58" t="s">
        <v>186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176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176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176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176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176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176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176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176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176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176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176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176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+Ejecucion!C13/Ejecucion!B13</f>
        <v>1</v>
      </c>
      <c r="F88" s="65">
        <f>+Ejecucion!D13/Ejecucion!B13</f>
        <v>1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9" t="s">
        <v>171</v>
      </c>
      <c r="D90" s="129"/>
      <c r="E90" s="129"/>
      <c r="F90" s="129"/>
      <c r="G90" s="129"/>
      <c r="H90" s="129"/>
      <c r="I90" s="129"/>
    </row>
    <row r="91" spans="3:14" ht="47.25">
      <c r="C91" s="56">
        <v>20.239999999999998</v>
      </c>
      <c r="D91" s="57" t="s">
        <v>173</v>
      </c>
      <c r="E91" s="58" t="s">
        <v>181</v>
      </c>
      <c r="F91" s="58" t="s">
        <v>182</v>
      </c>
      <c r="G91" s="59">
        <v>2023</v>
      </c>
      <c r="H91" s="58" t="s">
        <v>183</v>
      </c>
      <c r="I91" s="58" t="s">
        <v>184</v>
      </c>
      <c r="J91" s="72" t="s">
        <v>176</v>
      </c>
      <c r="K91" s="58" t="s">
        <v>185</v>
      </c>
      <c r="L91" s="58" t="s">
        <v>186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176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176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176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176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176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176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176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176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176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176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176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176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2025-01-24T20:35:14Z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