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 Supersociedades 2013\1. Presupuesto 2024\OPA\Trasnsparenci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H11" i="1"/>
  <c r="I11" i="1"/>
  <c r="J11" i="1"/>
  <c r="D11" i="1"/>
  <c r="J12" i="1" l="1"/>
  <c r="J10" i="1"/>
  <c r="J8" i="1"/>
  <c r="J6" i="1"/>
  <c r="I10" i="1"/>
  <c r="H10" i="1"/>
  <c r="G10" i="1"/>
  <c r="F10" i="1"/>
  <c r="E10" i="1"/>
  <c r="D10" i="1"/>
  <c r="E9" i="1" l="1"/>
  <c r="F9" i="1"/>
  <c r="G9" i="1"/>
  <c r="H9" i="1"/>
  <c r="I9" i="1"/>
  <c r="D9" i="1"/>
  <c r="E7" i="1"/>
  <c r="F7" i="1"/>
  <c r="G7" i="1"/>
  <c r="H7" i="1"/>
  <c r="I7" i="1"/>
  <c r="D7" i="1"/>
  <c r="J9" i="1"/>
  <c r="J7" i="1"/>
  <c r="C12" i="1"/>
  <c r="H12" i="1" l="1"/>
  <c r="G12" i="1"/>
  <c r="F12" i="1"/>
  <c r="I12" i="1"/>
  <c r="E12" i="1"/>
  <c r="D12" i="1"/>
</calcChain>
</file>

<file path=xl/sharedStrings.xml><?xml version="1.0" encoding="utf-8"?>
<sst xmlns="http://schemas.openxmlformats.org/spreadsheetml/2006/main" count="22" uniqueCount="17">
  <si>
    <t>Concepto</t>
  </si>
  <si>
    <t>Aforo</t>
  </si>
  <si>
    <t>Enero</t>
  </si>
  <si>
    <t>Febrero</t>
  </si>
  <si>
    <t>Marzo</t>
  </si>
  <si>
    <t>Abril</t>
  </si>
  <si>
    <t>Mayo</t>
  </si>
  <si>
    <t>Junio</t>
  </si>
  <si>
    <t>MULTAS, SANCIONES E INTERESES DE MORA</t>
  </si>
  <si>
    <t>CONTRIBUCIONES</t>
  </si>
  <si>
    <t>Recaudo Neto Mensual</t>
  </si>
  <si>
    <t xml:space="preserve">RECAUDO TOTAL NETO A JUNIO </t>
  </si>
  <si>
    <t>Total</t>
  </si>
  <si>
    <t>Contribuciones: su recaudo regular corresponde al cobro sobre la cartera sobre as acontribuciones generadas con corte diciembre de 2023 es importante señalar que el recaudo importante de la contribución se genera en el segundo semestre de 2024</t>
  </si>
  <si>
    <t>OTROS INGRESOS</t>
  </si>
  <si>
    <t>Multas sanciones e interes de mora : su recaudo corresponde a la conducta regular slo en el mes de febrero se genera un incremento mayor deriva de unas mulas de valores altos</t>
  </si>
  <si>
    <t>Otros Ingresos : Corresponde al recaudo de creditos de vivienda y cuatas partes pensionales  su conducta es regular solo en los meses de febrero y marzo se incrementa por el abno de cesantias a los creditos de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</si>
</sst>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00_-;\-&quot;$&quot;\ * #,##0.00_-;_-&quot;$&quot;\ * &quot;-&quot;_-;_-@_-"/>
    <numFmt numFmtId="165"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0" fillId="0" borderId="1" xfId="0" applyBorder="1"/>
    <xf numFmtId="0" fontId="0" fillId="0" borderId="1" xfId="0"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center" vertical="center"/>
    </xf>
    <xf numFmtId="164" fontId="0" fillId="0" borderId="1" xfId="1" applyNumberFormat="1" applyFont="1" applyBorder="1"/>
    <xf numFmtId="0" fontId="2" fillId="0" borderId="1" xfId="0" applyFont="1" applyBorder="1" applyAlignment="1">
      <alignment horizontal="center" vertical="center" wrapText="1"/>
    </xf>
    <xf numFmtId="0" fontId="2" fillId="2" borderId="1" xfId="0" applyFont="1" applyFill="1" applyBorder="1" applyAlignment="1">
      <alignment horizontal="left" vertical="top"/>
    </xf>
    <xf numFmtId="164" fontId="2" fillId="2" borderId="1" xfId="0" applyNumberFormat="1" applyFont="1" applyFill="1" applyBorder="1"/>
    <xf numFmtId="9" fontId="0" fillId="0" borderId="1" xfId="2" applyFont="1" applyBorder="1"/>
    <xf numFmtId="165" fontId="0" fillId="0" borderId="1" xfId="2" applyNumberFormat="1" applyFont="1" applyBorder="1"/>
    <xf numFmtId="4" fontId="0" fillId="0" borderId="1" xfId="1" applyNumberFormat="1"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9"/>
  <sheetViews>
    <sheetView tabSelected="1" workbookViewId="0">
      <selection activeCell="B19" sqref="B19:E19"/>
    </sheetView>
  </sheetViews>
  <sheetFormatPr baseColWidth="10" defaultRowHeight="15" x14ac:dyDescent="0.25"/>
  <cols>
    <col min="2" max="2" width="45.7109375" bestFit="1" customWidth="1"/>
    <col min="3" max="3" width="20.28515625" bestFit="1" customWidth="1"/>
    <col min="4" max="9" width="20.42578125" bestFit="1" customWidth="1"/>
    <col min="10" max="10" width="20.28515625" bestFit="1" customWidth="1"/>
  </cols>
  <sheetData>
    <row r="4" spans="2:10" x14ac:dyDescent="0.25">
      <c r="B4" s="12" t="s">
        <v>0</v>
      </c>
      <c r="C4" s="14" t="s">
        <v>1</v>
      </c>
      <c r="D4" s="3" t="s">
        <v>2</v>
      </c>
      <c r="E4" s="3" t="s">
        <v>3</v>
      </c>
      <c r="F4" s="3" t="s">
        <v>4</v>
      </c>
      <c r="G4" s="3" t="s">
        <v>5</v>
      </c>
      <c r="H4" s="3" t="s">
        <v>6</v>
      </c>
      <c r="I4" s="3" t="s">
        <v>7</v>
      </c>
      <c r="J4" s="4"/>
    </row>
    <row r="5" spans="2:10" ht="30" x14ac:dyDescent="0.25">
      <c r="B5" s="13"/>
      <c r="C5" s="14"/>
      <c r="D5" s="6" t="s">
        <v>10</v>
      </c>
      <c r="E5" s="6" t="s">
        <v>10</v>
      </c>
      <c r="F5" s="6" t="s">
        <v>10</v>
      </c>
      <c r="G5" s="6" t="s">
        <v>10</v>
      </c>
      <c r="H5" s="6" t="s">
        <v>10</v>
      </c>
      <c r="I5" s="6" t="s">
        <v>10</v>
      </c>
      <c r="J5" s="6" t="s">
        <v>11</v>
      </c>
    </row>
    <row r="6" spans="2:10" x14ac:dyDescent="0.25">
      <c r="B6" s="1" t="s">
        <v>9</v>
      </c>
      <c r="C6" s="5">
        <v>183030354632</v>
      </c>
      <c r="D6" s="5">
        <v>1154444350</v>
      </c>
      <c r="E6" s="5">
        <v>663702127.23000002</v>
      </c>
      <c r="F6" s="5">
        <v>411888522.57999998</v>
      </c>
      <c r="G6" s="5">
        <v>1347226259</v>
      </c>
      <c r="H6" s="5">
        <v>854526490.35000002</v>
      </c>
      <c r="I6" s="5">
        <v>370074007</v>
      </c>
      <c r="J6" s="5">
        <f>SUM(D6:I6)</f>
        <v>4801861756.1599998</v>
      </c>
    </row>
    <row r="7" spans="2:10" x14ac:dyDescent="0.25">
      <c r="B7" s="1"/>
      <c r="C7" s="5"/>
      <c r="D7" s="10">
        <f>+D6/$C$6</f>
        <v>6.3073928492414309E-3</v>
      </c>
      <c r="E7" s="10">
        <f t="shared" ref="E7:J7" si="0">+E6/$C$6</f>
        <v>3.6261860966419288E-3</v>
      </c>
      <c r="F7" s="10">
        <f t="shared" si="0"/>
        <v>2.2503836776590481E-3</v>
      </c>
      <c r="G7" s="10">
        <f t="shared" si="0"/>
        <v>7.3606711941782933E-3</v>
      </c>
      <c r="H7" s="10">
        <f t="shared" si="0"/>
        <v>4.6687692435940864E-3</v>
      </c>
      <c r="I7" s="10">
        <f t="shared" si="0"/>
        <v>2.0219269516472778E-3</v>
      </c>
      <c r="J7" s="10">
        <f t="shared" si="0"/>
        <v>2.6235330012962063E-2</v>
      </c>
    </row>
    <row r="8" spans="2:10" x14ac:dyDescent="0.25">
      <c r="B8" s="2" t="s">
        <v>8</v>
      </c>
      <c r="C8" s="5">
        <v>12090600000</v>
      </c>
      <c r="D8" s="5">
        <v>411215885.94</v>
      </c>
      <c r="E8" s="5">
        <v>1666723456.72</v>
      </c>
      <c r="F8" s="5">
        <v>422274789.92000002</v>
      </c>
      <c r="G8" s="5">
        <v>704215020.49000001</v>
      </c>
      <c r="H8" s="5">
        <v>1232232492.03</v>
      </c>
      <c r="I8" s="5">
        <v>802305242.16999996</v>
      </c>
      <c r="J8" s="5">
        <f>SUM(D8:I8)</f>
        <v>5238966887.2699995</v>
      </c>
    </row>
    <row r="9" spans="2:10" x14ac:dyDescent="0.25">
      <c r="B9" s="2"/>
      <c r="C9" s="5"/>
      <c r="D9" s="9">
        <f>+D8/$C$8</f>
        <v>3.4011205890526523E-2</v>
      </c>
      <c r="E9" s="9">
        <f t="shared" ref="E9:J9" si="1">+E8/$C$8</f>
        <v>0.1378528325078987</v>
      </c>
      <c r="F9" s="9">
        <f t="shared" si="1"/>
        <v>3.4925875466891639E-2</v>
      </c>
      <c r="G9" s="9">
        <f t="shared" si="1"/>
        <v>5.8244836525069066E-2</v>
      </c>
      <c r="H9" s="9">
        <f t="shared" si="1"/>
        <v>0.10191657089226341</v>
      </c>
      <c r="I9" s="9">
        <f t="shared" si="1"/>
        <v>6.6357769024696867E-2</v>
      </c>
      <c r="J9" s="9">
        <f t="shared" si="1"/>
        <v>0.43330909030734616</v>
      </c>
    </row>
    <row r="10" spans="2:10" x14ac:dyDescent="0.25">
      <c r="B10" s="2" t="s">
        <v>14</v>
      </c>
      <c r="C10" s="5">
        <v>3388600000</v>
      </c>
      <c r="D10" s="5">
        <f>1821180016.54-D8-D6</f>
        <v>255519780.5999999</v>
      </c>
      <c r="E10" s="11">
        <f>2744411564.1-E8-E6</f>
        <v>413985980.14999986</v>
      </c>
      <c r="F10" s="5">
        <f>1229854837.56-F8-F6</f>
        <v>395691525.05999988</v>
      </c>
      <c r="G10" s="5">
        <f>2239798258.33-G8-G6</f>
        <v>188356978.83999991</v>
      </c>
      <c r="H10" s="5">
        <f>2212160888.65-H8-H6</f>
        <v>125401906.2700001</v>
      </c>
      <c r="I10" s="5">
        <f>1458902567.31-I8-I6</f>
        <v>286523318.13999999</v>
      </c>
      <c r="J10" s="5">
        <f>SUM(D10:I10)</f>
        <v>1665479489.0599995</v>
      </c>
    </row>
    <row r="11" spans="2:10" x14ac:dyDescent="0.25">
      <c r="B11" s="2"/>
      <c r="C11" s="5"/>
      <c r="D11" s="9">
        <f>+D10/$C$10</f>
        <v>7.5405707548840198E-2</v>
      </c>
      <c r="E11" s="9">
        <f t="shared" ref="E11:J11" si="2">+E10/$C$10</f>
        <v>0.12217021193118098</v>
      </c>
      <c r="F11" s="9">
        <f t="shared" si="2"/>
        <v>0.11677138790651002</v>
      </c>
      <c r="G11" s="9">
        <f t="shared" si="2"/>
        <v>5.5585486289323E-2</v>
      </c>
      <c r="H11" s="9">
        <f t="shared" si="2"/>
        <v>3.7006995889157797E-2</v>
      </c>
      <c r="I11" s="9">
        <f t="shared" si="2"/>
        <v>8.455507234256035E-2</v>
      </c>
      <c r="J11" s="9">
        <f t="shared" si="2"/>
        <v>0.4914948619075723</v>
      </c>
    </row>
    <row r="12" spans="2:10" x14ac:dyDescent="0.25">
      <c r="B12" s="7" t="s">
        <v>12</v>
      </c>
      <c r="C12" s="8">
        <f t="shared" ref="C12:I12" si="3">SUM(C6:C11)</f>
        <v>198509554632</v>
      </c>
      <c r="D12" s="8">
        <f t="shared" si="3"/>
        <v>1821180016.655724</v>
      </c>
      <c r="E12" s="8">
        <f t="shared" si="3"/>
        <v>2744411564.3636494</v>
      </c>
      <c r="F12" s="8">
        <f t="shared" si="3"/>
        <v>1229854837.7139475</v>
      </c>
      <c r="G12" s="8">
        <f t="shared" si="3"/>
        <v>2239798258.4511909</v>
      </c>
      <c r="H12" s="8">
        <f t="shared" si="3"/>
        <v>2212160888.7935925</v>
      </c>
      <c r="I12" s="8">
        <f t="shared" si="3"/>
        <v>1458902567.462935</v>
      </c>
      <c r="J12" s="8">
        <f>J6+J8+J10</f>
        <v>11706308132.49</v>
      </c>
    </row>
    <row r="15" spans="2:10" ht="47.25" customHeight="1" x14ac:dyDescent="0.25">
      <c r="B15" s="15" t="s">
        <v>13</v>
      </c>
      <c r="C15" s="15"/>
      <c r="D15" s="15"/>
      <c r="E15" s="15"/>
    </row>
    <row r="17" spans="2:5" ht="45.75" customHeight="1" x14ac:dyDescent="0.25">
      <c r="B17" s="15" t="s">
        <v>15</v>
      </c>
      <c r="C17" s="15"/>
      <c r="D17" s="15"/>
      <c r="E17" s="15"/>
    </row>
    <row r="19" spans="2:5" ht="43.5" customHeight="1" x14ac:dyDescent="0.25">
      <c r="B19" s="15" t="s">
        <v>16</v>
      </c>
      <c r="C19" s="15"/>
      <c r="D19" s="15"/>
      <c r="E19" s="15"/>
    </row>
  </sheetData>
  <mergeCells count="5">
    <mergeCell ref="B4:B5"/>
    <mergeCell ref="C4:C5"/>
    <mergeCell ref="B15:E15"/>
    <mergeCell ref="B17:E17"/>
    <mergeCell ref="B19:E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Olaya Roldan</dc:creator>
  <cp:lastModifiedBy>Joaquin Fernando Ruíz González</cp:lastModifiedBy>
  <dcterms:created xsi:type="dcterms:W3CDTF">2024-07-26T14:48:59Z</dcterms:created>
  <dcterms:modified xsi:type="dcterms:W3CDTF">2024-07-26T16:57:02Z</dcterms:modified>
</cp:coreProperties>
</file>