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12_LiquidacionJudicial/"/>
    </mc:Choice>
  </mc:AlternateContent>
  <bookViews>
    <workbookView xWindow="-120" yWindow="-120" windowWidth="20730" windowHeight="11160" tabRatio="935" activeTab="5"/>
  </bookViews>
  <sheets>
    <sheet name="1. Pronunciamiento admisiones" sheetId="15" r:id="rId1"/>
    <sheet name="1.1. Registro pronunciamiento a" sheetId="20" r:id="rId2"/>
    <sheet name="2. Audiencias resolución objeci" sheetId="14" r:id="rId3"/>
    <sheet name="2.1. Registro audiencias resol " sheetId="19" r:id="rId4"/>
    <sheet name="3. Autos providencia adjudicaci" sheetId="13" r:id="rId5"/>
    <sheet name="3.1. Registro autos providencia" sheetId="18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8" l="1"/>
  <c r="E11" i="18"/>
  <c r="C17" i="18" l="1"/>
  <c r="D30" i="19"/>
  <c r="B41" i="18" l="1"/>
  <c r="B40" i="18"/>
  <c r="B39" i="18"/>
  <c r="B38" i="18"/>
  <c r="B37" i="18"/>
  <c r="B36" i="18"/>
  <c r="B35" i="18"/>
  <c r="B34" i="18"/>
  <c r="B33" i="18"/>
  <c r="B32" i="18"/>
  <c r="B31" i="18"/>
  <c r="B30" i="18"/>
  <c r="B28" i="18"/>
  <c r="B27" i="18"/>
  <c r="B26" i="18"/>
  <c r="B25" i="18"/>
  <c r="B24" i="18"/>
  <c r="B23" i="18"/>
  <c r="B22" i="18"/>
  <c r="B21" i="18"/>
  <c r="B20" i="18"/>
  <c r="B19" i="18"/>
  <c r="B17" i="18"/>
  <c r="B16" i="18"/>
  <c r="B14" i="18"/>
  <c r="B13" i="18"/>
  <c r="B10" i="18"/>
  <c r="E16" i="18"/>
  <c r="C14" i="18"/>
  <c r="C13" i="18"/>
  <c r="E17" i="18"/>
  <c r="C16" i="18"/>
  <c r="E13" i="18"/>
  <c r="F13" i="18" s="1"/>
  <c r="J67" i="13" s="1"/>
  <c r="L54" i="15"/>
  <c r="L53" i="15"/>
  <c r="L52" i="15"/>
  <c r="L51" i="15"/>
  <c r="L50" i="15"/>
  <c r="L49" i="15"/>
  <c r="L48" i="15"/>
  <c r="L47" i="15"/>
  <c r="H54" i="15"/>
  <c r="H53" i="15"/>
  <c r="H52" i="15"/>
  <c r="H51" i="15"/>
  <c r="H50" i="15"/>
  <c r="H49" i="15"/>
  <c r="H48" i="15"/>
  <c r="H47" i="15"/>
  <c r="H46" i="15"/>
  <c r="B6" i="20"/>
  <c r="G11" i="20"/>
  <c r="G10" i="20"/>
  <c r="E11" i="20"/>
  <c r="E10" i="20"/>
  <c r="C14" i="20"/>
  <c r="C11" i="20" s="1"/>
  <c r="G14" i="20"/>
  <c r="G13" i="20"/>
  <c r="E14" i="20"/>
  <c r="E13" i="20"/>
  <c r="C13" i="20"/>
  <c r="C10" i="20" s="1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6" i="20"/>
  <c r="B14" i="20"/>
  <c r="B13" i="20"/>
  <c r="B11" i="20"/>
  <c r="B10" i="20"/>
  <c r="H13" i="20"/>
  <c r="F13" i="20"/>
  <c r="G13" i="18" l="1"/>
  <c r="H13" i="18" s="1"/>
  <c r="P67" i="13" s="1"/>
  <c r="E10" i="18"/>
  <c r="D13" i="20"/>
  <c r="D47" i="15" s="1"/>
  <c r="C11" i="18"/>
  <c r="C10" i="18"/>
  <c r="G14" i="18"/>
  <c r="D13" i="18"/>
  <c r="D67" i="13" s="1"/>
  <c r="I14" i="20"/>
  <c r="I13" i="20"/>
  <c r="J13" i="20" l="1"/>
  <c r="P47" i="15" s="1"/>
  <c r="B11" i="19"/>
  <c r="B10" i="19"/>
  <c r="C8" i="18"/>
  <c r="C8" i="19"/>
  <c r="C8" i="20"/>
  <c r="B6" i="18" l="1"/>
  <c r="B11" i="18"/>
  <c r="A23" i="18"/>
  <c r="A21" i="18"/>
  <c r="A19" i="18"/>
  <c r="G41" i="18"/>
  <c r="F40" i="18"/>
  <c r="J79" i="13" s="1"/>
  <c r="D40" i="18"/>
  <c r="D79" i="13" s="1"/>
  <c r="A40" i="18"/>
  <c r="G39" i="18"/>
  <c r="G38" i="18"/>
  <c r="H38" i="18" s="1"/>
  <c r="P78" i="13" s="1"/>
  <c r="F38" i="18"/>
  <c r="J78" i="13" s="1"/>
  <c r="D38" i="18"/>
  <c r="D78" i="13" s="1"/>
  <c r="A38" i="18"/>
  <c r="G37" i="18"/>
  <c r="G36" i="18"/>
  <c r="H36" i="18" s="1"/>
  <c r="P77" i="13" s="1"/>
  <c r="F36" i="18"/>
  <c r="J77" i="13" s="1"/>
  <c r="D36" i="18"/>
  <c r="D77" i="13" s="1"/>
  <c r="A36" i="18"/>
  <c r="G35" i="18"/>
  <c r="G34" i="18"/>
  <c r="H34" i="18" s="1"/>
  <c r="P76" i="13" s="1"/>
  <c r="F34" i="18"/>
  <c r="J76" i="13" s="1"/>
  <c r="D34" i="18"/>
  <c r="D76" i="13" s="1"/>
  <c r="A34" i="18"/>
  <c r="G33" i="18"/>
  <c r="G32" i="18"/>
  <c r="H32" i="18" s="1"/>
  <c r="P75" i="13" s="1"/>
  <c r="F32" i="18"/>
  <c r="J75" i="13" s="1"/>
  <c r="D32" i="18"/>
  <c r="D75" i="13" s="1"/>
  <c r="A32" i="18"/>
  <c r="G31" i="18"/>
  <c r="G30" i="18"/>
  <c r="H30" i="18" s="1"/>
  <c r="P74" i="13" s="1"/>
  <c r="F30" i="18"/>
  <c r="J74" i="13" s="1"/>
  <c r="D30" i="18"/>
  <c r="D74" i="13" s="1"/>
  <c r="A30" i="18"/>
  <c r="G28" i="18"/>
  <c r="G27" i="18"/>
  <c r="H27" i="18" s="1"/>
  <c r="P73" i="13" s="1"/>
  <c r="F27" i="18"/>
  <c r="J73" i="13" s="1"/>
  <c r="D27" i="18"/>
  <c r="D73" i="13" s="1"/>
  <c r="A27" i="18"/>
  <c r="G26" i="18"/>
  <c r="G25" i="18"/>
  <c r="H25" i="18" s="1"/>
  <c r="P72" i="13" s="1"/>
  <c r="F25" i="18"/>
  <c r="J72" i="13" s="1"/>
  <c r="D25" i="18"/>
  <c r="D72" i="13" s="1"/>
  <c r="A25" i="18"/>
  <c r="G24" i="18"/>
  <c r="G23" i="18"/>
  <c r="H23" i="18" s="1"/>
  <c r="P71" i="13" s="1"/>
  <c r="F23" i="18"/>
  <c r="J71" i="13" s="1"/>
  <c r="D23" i="18"/>
  <c r="D71" i="13" s="1"/>
  <c r="G22" i="18"/>
  <c r="G21" i="18"/>
  <c r="H21" i="18" s="1"/>
  <c r="P70" i="13" s="1"/>
  <c r="F21" i="18"/>
  <c r="J70" i="13" s="1"/>
  <c r="D21" i="18"/>
  <c r="D70" i="13" s="1"/>
  <c r="G20" i="18"/>
  <c r="G19" i="18"/>
  <c r="H19" i="18" s="1"/>
  <c r="P69" i="13" s="1"/>
  <c r="F19" i="18"/>
  <c r="J69" i="13" s="1"/>
  <c r="D19" i="18"/>
  <c r="D69" i="13" s="1"/>
  <c r="F16" i="18"/>
  <c r="J68" i="13" s="1"/>
  <c r="F10" i="18"/>
  <c r="J66" i="13" s="1"/>
  <c r="H40" i="18" l="1"/>
  <c r="P79" i="13" s="1"/>
  <c r="G16" i="18"/>
  <c r="H16" i="18" s="1"/>
  <c r="P68" i="13" s="1"/>
  <c r="G10" i="18"/>
  <c r="G11" i="18"/>
  <c r="G17" i="18"/>
  <c r="D16" i="18"/>
  <c r="D68" i="13" s="1"/>
  <c r="D10" i="18"/>
  <c r="D66" i="13" s="1"/>
  <c r="H10" i="18" l="1"/>
  <c r="P66" i="13" s="1"/>
  <c r="F40" i="19"/>
  <c r="J80" i="14" s="1"/>
  <c r="F38" i="19"/>
  <c r="J79" i="14" s="1"/>
  <c r="F36" i="19"/>
  <c r="J78" i="14" s="1"/>
  <c r="F34" i="19"/>
  <c r="J77" i="14" s="1"/>
  <c r="F32" i="19"/>
  <c r="J76" i="14" s="1"/>
  <c r="F30" i="19"/>
  <c r="J75" i="14" s="1"/>
  <c r="F27" i="19"/>
  <c r="J74" i="14" s="1"/>
  <c r="F25" i="19"/>
  <c r="J73" i="14" s="1"/>
  <c r="F23" i="19"/>
  <c r="J72" i="14" s="1"/>
  <c r="F21" i="19"/>
  <c r="J71" i="14" s="1"/>
  <c r="F19" i="19"/>
  <c r="J70" i="14" s="1"/>
  <c r="G40" i="19"/>
  <c r="G41" i="19"/>
  <c r="G39" i="19"/>
  <c r="G38" i="19"/>
  <c r="G37" i="19"/>
  <c r="G36" i="19"/>
  <c r="H36" i="19" s="1"/>
  <c r="P78" i="14" s="1"/>
  <c r="G35" i="19"/>
  <c r="G34" i="19"/>
  <c r="H34" i="19" s="1"/>
  <c r="P77" i="14" s="1"/>
  <c r="G33" i="19"/>
  <c r="G32" i="19"/>
  <c r="H32" i="19" s="1"/>
  <c r="P76" i="14" s="1"/>
  <c r="G31" i="19"/>
  <c r="G30" i="19"/>
  <c r="G28" i="19"/>
  <c r="G27" i="19"/>
  <c r="G26" i="19"/>
  <c r="G25" i="19"/>
  <c r="H25" i="19" s="1"/>
  <c r="P73" i="14" s="1"/>
  <c r="G24" i="19"/>
  <c r="G23" i="19"/>
  <c r="G22" i="19"/>
  <c r="G21" i="19"/>
  <c r="G20" i="19"/>
  <c r="G19" i="19"/>
  <c r="H19" i="19" s="1"/>
  <c r="P70" i="14" s="1"/>
  <c r="E16" i="19"/>
  <c r="E17" i="19"/>
  <c r="C17" i="19"/>
  <c r="C16" i="19"/>
  <c r="E14" i="19"/>
  <c r="E13" i="19"/>
  <c r="F13" i="19" s="1"/>
  <c r="J68" i="14" s="1"/>
  <c r="C13" i="19"/>
  <c r="C14" i="19"/>
  <c r="A40" i="19"/>
  <c r="A38" i="19"/>
  <c r="A36" i="19"/>
  <c r="A34" i="19"/>
  <c r="A32" i="19"/>
  <c r="A30" i="19"/>
  <c r="A27" i="19"/>
  <c r="A25" i="19"/>
  <c r="A23" i="19"/>
  <c r="A21" i="19"/>
  <c r="A19" i="19"/>
  <c r="B17" i="19"/>
  <c r="B16" i="19"/>
  <c r="B6" i="19"/>
  <c r="B41" i="19"/>
  <c r="D40" i="19"/>
  <c r="D80" i="14" s="1"/>
  <c r="B40" i="19"/>
  <c r="B39" i="19"/>
  <c r="D38" i="19"/>
  <c r="D79" i="14" s="1"/>
  <c r="B38" i="19"/>
  <c r="B37" i="19"/>
  <c r="D36" i="19"/>
  <c r="D78" i="14" s="1"/>
  <c r="B36" i="19"/>
  <c r="B35" i="19"/>
  <c r="D34" i="19"/>
  <c r="D77" i="14" s="1"/>
  <c r="B34" i="19"/>
  <c r="B33" i="19"/>
  <c r="D32" i="19"/>
  <c r="D76" i="14" s="1"/>
  <c r="B32" i="19"/>
  <c r="B31" i="19"/>
  <c r="D75" i="14"/>
  <c r="B30" i="19"/>
  <c r="B28" i="19"/>
  <c r="D27" i="19"/>
  <c r="D74" i="14" s="1"/>
  <c r="B27" i="19"/>
  <c r="B26" i="19"/>
  <c r="D25" i="19"/>
  <c r="D73" i="14" s="1"/>
  <c r="B25" i="19"/>
  <c r="B24" i="19"/>
  <c r="D23" i="19"/>
  <c r="D72" i="14" s="1"/>
  <c r="B23" i="19"/>
  <c r="B22" i="19"/>
  <c r="D21" i="19"/>
  <c r="D71" i="14" s="1"/>
  <c r="B21" i="19"/>
  <c r="B20" i="19"/>
  <c r="D19" i="19"/>
  <c r="D70" i="14" s="1"/>
  <c r="B19" i="19"/>
  <c r="B14" i="19"/>
  <c r="B13" i="19"/>
  <c r="G17" i="19" l="1"/>
  <c r="C10" i="19"/>
  <c r="G10" i="19" s="1"/>
  <c r="E11" i="19"/>
  <c r="F16" i="19"/>
  <c r="J69" i="14" s="1"/>
  <c r="E10" i="19"/>
  <c r="F10" i="19" s="1"/>
  <c r="J67" i="14" s="1"/>
  <c r="C11" i="19"/>
  <c r="G16" i="19"/>
  <c r="H16" i="19" s="1"/>
  <c r="P69" i="14" s="1"/>
  <c r="G13" i="19"/>
  <c r="G14" i="19"/>
  <c r="D13" i="19"/>
  <c r="D68" i="14" s="1"/>
  <c r="D16" i="19"/>
  <c r="D69" i="14" s="1"/>
  <c r="H40" i="19"/>
  <c r="P80" i="14" s="1"/>
  <c r="H38" i="19"/>
  <c r="P79" i="14" s="1"/>
  <c r="H30" i="19"/>
  <c r="P75" i="14" s="1"/>
  <c r="H27" i="19"/>
  <c r="P74" i="14" s="1"/>
  <c r="H23" i="19"/>
  <c r="P72" i="14" s="1"/>
  <c r="H21" i="19"/>
  <c r="P71" i="14" s="1"/>
  <c r="D10" i="19" l="1"/>
  <c r="D67" i="14" s="1"/>
  <c r="G11" i="19"/>
  <c r="H10" i="19" s="1"/>
  <c r="P67" i="14" s="1"/>
  <c r="I30" i="20"/>
  <c r="I29" i="20"/>
  <c r="H29" i="20"/>
  <c r="F29" i="20"/>
  <c r="D29" i="20"/>
  <c r="D54" i="15" s="1"/>
  <c r="I28" i="20"/>
  <c r="I27" i="20"/>
  <c r="H27" i="20"/>
  <c r="F27" i="20"/>
  <c r="D27" i="20"/>
  <c r="D53" i="15" s="1"/>
  <c r="I26" i="20"/>
  <c r="I25" i="20"/>
  <c r="J25" i="20" s="1"/>
  <c r="P52" i="15" s="1"/>
  <c r="H25" i="20"/>
  <c r="F25" i="20"/>
  <c r="D25" i="20"/>
  <c r="D52" i="15" s="1"/>
  <c r="I24" i="20"/>
  <c r="I23" i="20"/>
  <c r="J23" i="20" s="1"/>
  <c r="P51" i="15" s="1"/>
  <c r="H23" i="20"/>
  <c r="F23" i="20"/>
  <c r="D23" i="20"/>
  <c r="D51" i="15" s="1"/>
  <c r="I22" i="20"/>
  <c r="I21" i="20"/>
  <c r="J21" i="20" s="1"/>
  <c r="P50" i="15" s="1"/>
  <c r="H21" i="20"/>
  <c r="F21" i="20"/>
  <c r="D21" i="20"/>
  <c r="D50" i="15" s="1"/>
  <c r="I20" i="20"/>
  <c r="I19" i="20"/>
  <c r="J19" i="20" s="1"/>
  <c r="P49" i="15" s="1"/>
  <c r="H19" i="20"/>
  <c r="F19" i="20"/>
  <c r="D19" i="20"/>
  <c r="D49" i="15" s="1"/>
  <c r="I17" i="20"/>
  <c r="I16" i="20"/>
  <c r="J16" i="20" s="1"/>
  <c r="P48" i="15" s="1"/>
  <c r="H16" i="20"/>
  <c r="F16" i="20"/>
  <c r="D16" i="20"/>
  <c r="D48" i="15" s="1"/>
  <c r="A10" i="20"/>
  <c r="J27" i="20" l="1"/>
  <c r="P53" i="15" s="1"/>
  <c r="J29" i="20"/>
  <c r="P54" i="15" s="1"/>
  <c r="I10" i="20"/>
  <c r="I11" i="20"/>
  <c r="J10" i="20" l="1"/>
  <c r="P46" i="15" s="1"/>
  <c r="H10" i="20"/>
  <c r="F10" i="20"/>
  <c r="D10" i="20"/>
  <c r="P55" i="15"/>
  <c r="O55" i="15"/>
  <c r="L55" i="15"/>
  <c r="I55" i="15"/>
  <c r="F55" i="15"/>
  <c r="P80" i="13"/>
  <c r="O80" i="13"/>
  <c r="L80" i="13"/>
  <c r="I80" i="13"/>
  <c r="F80" i="13"/>
  <c r="L46" i="15" l="1"/>
  <c r="D46" i="15"/>
  <c r="H13" i="19"/>
  <c r="P68" i="14" s="1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<sst xmlns="http://schemas.openxmlformats.org/spreadsheetml/2006/main" count="569" uniqueCount="232">
  <si>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</si>
  <si>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</si>
  <si>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</si>
  <si>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</si>
  <si>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</si>
  <si>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</si>
  <si>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</si>
  <si>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</si>
  <si>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</si>
  <si>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</si>
  <si>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</si>
  <si>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</si>
  <si>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</si>
  <si>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</si>
  <si>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</si>
  <si>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</si>
  <si>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</si>
  <si>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</si>
  <si>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</si>
  <si>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</si>
  <si>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</si>
  <si>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</si>
  <si>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</si>
  <si>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</si>
  <si>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</si>
  <si>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</si>
  <si>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</si>
  <si>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</si>
  <si>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</si>
  <si>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</si>
  <si>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</si>
  <si>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</si>
  <si>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</si>
  <si>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</si>
  <si>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</si>
  <si>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</si>
  <si>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</si>
  <si>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</si>
  <si>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</si>
  <si>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</si>
  <si>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</si>
  <si>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</si>
  <si>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</si>
  <si>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</si>
  <si>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</si>
  <si>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</si>
  <si>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</si>
  <si>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</si>
  <si>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</si>
  <si>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</si>
  <si>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</si>
  <si>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</si>
  <si>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</si>
  <si>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</si>
  <si>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</si>
  <si>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</si>
  <si>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</si>
  <si>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</si>
  <si>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</si>
  <si>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</si>
  <si>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</si>
  <si>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</si>
  <si>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</si>
  <si>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</si>
  <si>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</si>
  <si>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</si>
  <si>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</si>
  <si>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</si>
  <si>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</si>
  <si>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</si>
  <si>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</si>
  <si>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</si>
  <si>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</si>
  <si>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</si>
  <si>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</si>
  <si>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</si>
  <si>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</si>
  <si>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</si>
  <si>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</si>
  <si>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</si>
  <si>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</si>
  <si>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</si>
  <si>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</si>
  <si>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</si>
  <si>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</si>
  <si>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</si>
  <si>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</si>
  <si>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</si>
  <si>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</si>
  <si>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</si>
  <si>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</si>
  <si>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</si>
  <si>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</si>
  <si>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</si>
  <si>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</si>
  <si>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</si>
  <si>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</si>
  <si>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</si>
  <si>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</si>
  <si>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</si>
  <si>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</si>
  <si>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</si>
  <si>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</si>
  <si>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</si>
  <si>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</si>
  <si>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</si>
  <si>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</si>
  <si>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</si>
  <si>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</si>
  <si>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</si>
  <si>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</si>
  <si>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</si>
  <si>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</si>
  <si>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</si>
  <si>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</si>
  <si>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</si>
  <si>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Eficacia</t>
  </si>
  <si>
    <t>Eficiencia</t>
  </si>
  <si>
    <t>Base de datos cuadro de cifras</t>
  </si>
  <si>
    <t>Número de autos</t>
  </si>
  <si>
    <t>Coordinador Grupo de Admisiones e
Intendentes Regionales</t>
  </si>
  <si>
    <t>Coordinador Grupo de Admisiones</t>
  </si>
  <si>
    <t>Intendencia Barranquilla</t>
  </si>
  <si>
    <t>Intendencia Cartagena</t>
  </si>
  <si>
    <t>Intendencia Bucaramanga</t>
  </si>
  <si>
    <t>Itendencia Cali</t>
  </si>
  <si>
    <t xml:space="preserve">Intendencia Manizales </t>
  </si>
  <si>
    <t>Intendencia Medellín</t>
  </si>
  <si>
    <t>CUATRIMESTRE I</t>
  </si>
  <si>
    <t>CUATRIMESTRE II</t>
  </si>
  <si>
    <t>CUATRIMESTRE III</t>
  </si>
  <si>
    <t>Análisis Cuatrimestre 1:</t>
  </si>
  <si>
    <t>Análisis Cuatrimestre 3:</t>
  </si>
  <si>
    <t>NÚMERO</t>
  </si>
  <si>
    <t>Autos de providencia de adjudicación proferidos</t>
  </si>
  <si>
    <t>Grupo de Procesos de Reorganización y Liquidación A</t>
  </si>
  <si>
    <t>Dirección de Procesos de Liquidación I</t>
  </si>
  <si>
    <t>Dirección de Procesos de Liquidación II</t>
  </si>
  <si>
    <t>Grupo de Procesos de Liquidación I</t>
  </si>
  <si>
    <t>Grupo de Procesos de Liquidación II</t>
  </si>
  <si>
    <t>Delegatura de Procedimientos de Insolvencia</t>
  </si>
  <si>
    <t>Intendecia Regional Barranquilla</t>
  </si>
  <si>
    <t>Intendecia Regional Bucaramanga</t>
  </si>
  <si>
    <t>Intendecia Regional Cali</t>
  </si>
  <si>
    <t>Intendecia Regional Cartagena</t>
  </si>
  <si>
    <t>Intendecia Regional Manizales</t>
  </si>
  <si>
    <t>Intendecia Regional Medellín</t>
  </si>
  <si>
    <t>Análisis Semestre 1:</t>
  </si>
  <si>
    <t>Análisis Semestre 2:</t>
  </si>
  <si>
    <t>DELGATURA DE PROCEDIMIENTOS DE INSOLVENCIA</t>
  </si>
  <si>
    <t>Porcentaje</t>
  </si>
  <si>
    <t xml:space="preserve">BOGOTÁ D.C. </t>
  </si>
  <si>
    <t>INTENDENCIAS REGIONALES</t>
  </si>
  <si>
    <t>SEMESTRE I</t>
  </si>
  <si>
    <t>SEMESTRE II</t>
  </si>
  <si>
    <t>Número promedio de autos de providencia de adjudicación proferidos</t>
  </si>
  <si>
    <t>Número de autos de providencia de adjudicación programados</t>
  </si>
  <si>
    <t>Medir el cumplimiento de la expedición de los autos de providencia de adjudicación programados de acuerdo con el grado de prelación</t>
  </si>
  <si>
    <t>Mayor o igual al 85%</t>
  </si>
  <si>
    <t xml:space="preserve">entre el 75% y el 84% </t>
  </si>
  <si>
    <t xml:space="preserve">Menor al 75% </t>
  </si>
  <si>
    <t>Mayor o igual al 95%</t>
  </si>
  <si>
    <t>Entre 85% y el 94%</t>
  </si>
  <si>
    <t>Menor a 85%</t>
  </si>
  <si>
    <t>Audiencias celebradas para resolución de objeciones y/o autos proferidos que aprueban el proyecto de calificación y graduación de créditos y derechos a voto</t>
  </si>
  <si>
    <t>Medir el cumplimiento de las audiencias programadas para resolver las objeciones al proyecto de calificación y graduación de créditos y derechos a voto o autos proferidos para su aprobación y pasar a la etapa del proyecto de adjudicación.</t>
  </si>
  <si>
    <t>Número de audiencias celebradas para la resolución de objeciones y/o autos proferidos para la aprobación del proyecto
            ------------------------------------------------------------------------------------------------------------------------------------------------------------------------------------------ x 100%
Número de audiencias que se estiman celebrar y/o autos que se estiman proferir durante el periodo evaluado</t>
  </si>
  <si>
    <r>
      <t>Número promedio de audiencias celebradas para la resolución de objeciones y/o autos proferidos para la aprobación del proyecto:</t>
    </r>
    <r>
      <rPr>
        <sz val="10"/>
        <rFont val="Arial"/>
        <family val="2"/>
      </rPr>
      <t xml:space="preserve"> corresponde al número de las audiencias celebradas durante el semestre para resolver la objeciones a la presentación del proyecto de calificación y graduación de créditos y derechos de voto y/o los autos proferidos para la aprobación del mismo.</t>
    </r>
    <r>
      <rPr>
        <b/>
        <sz val="10"/>
        <rFont val="Arial"/>
        <family val="2"/>
      </rPr>
      <t xml:space="preserve"> 
Número de audiencias que se estiman celebrar y/o autos que se estiman proferir durante el periodo evaluado: </t>
    </r>
    <r>
      <rPr>
        <sz val="10"/>
        <rFont val="Arial"/>
        <family val="2"/>
      </rPr>
      <t>corresponde al número promedio de audiencias que se estiman celebrar y/o autos que se estiman proferir durante el periodo evaluado.</t>
    </r>
  </si>
  <si>
    <t>Número promedio de audiencias celebradas para la resolución de objeciones y/o autos proferidos para la aprobación del proyecto</t>
  </si>
  <si>
    <t>Número de audiencias que se estiman celebrar y/o autos que se estiman proferir durante el periodo evaluado</t>
  </si>
  <si>
    <t>BOGOTÁ D.C. 
INTENDENCIAS REGIONALES</t>
  </si>
  <si>
    <t>Solicitudes a procesos de liquidación trámitadas durante el periodo evaluado</t>
  </si>
  <si>
    <t xml:space="preserve"> Medir la porción de solicitudes a procesos de liquidación tramitadas durante el periodo evaluado</t>
  </si>
  <si>
    <t>Número de solicitudes a procesos de liquidación tramitadas durante el periodo evaluado
        --------------------------------------------------------------------------------------------------------------------------------------------------------------------------  x 100
Número de solicitudes a procesos de liquidación que debían ser tramitadas durante el período evaluado</t>
  </si>
  <si>
    <r>
      <t xml:space="preserve">Número de solicitudes a procesos de liquidación tramitadas durante el periodo evaluado: </t>
    </r>
    <r>
      <rPr>
        <sz val="10"/>
        <rFont val="Arial"/>
        <family val="2"/>
      </rPr>
      <t xml:space="preserve">corresponde al número de solicitudes al proceso de liquidación tramitadas (con pronunciamiento de admisión, inadmisión o rechazo)  de acuerdo a los tiempos establecidos internamente (3 meses).
</t>
    </r>
    <r>
      <rPr>
        <b/>
        <sz val="10"/>
        <rFont val="Arial"/>
        <family val="2"/>
      </rPr>
      <t xml:space="preserve">Número de solicitudes a procesos de liquidación que debían ser tramitadas durante el período evaluado: </t>
    </r>
    <r>
      <rPr>
        <sz val="10"/>
        <rFont val="Arial"/>
        <family val="2"/>
      </rPr>
      <t xml:space="preserve"> corresponde al número de solicitudes al proceso de liquidación que debían ser tramitadas (con pronunciamiento de admisión, inadmisión o rechazo) de acuerdo a los tiempos establecidos internamente (3 meses).</t>
    </r>
  </si>
  <si>
    <t>Número de solicitudes a procesos de liquidación tramitadas durante el periodo evaluado.</t>
  </si>
  <si>
    <t>Número de solicitudes a procesos de liquidación que debían ser tramitadas durante el período evaluado.</t>
  </si>
  <si>
    <t>RESULTADO ENTIDAD</t>
  </si>
  <si>
    <t>RESULTADO INTENDENCIA REGIONAL</t>
  </si>
  <si>
    <t>RESULTADO GRUPO ADMISIONES</t>
  </si>
  <si>
    <t>RESULTADO BARRANQUILLA</t>
  </si>
  <si>
    <t>RESULTADO BUCARAMANGA</t>
  </si>
  <si>
    <t>RESULTADO CALI</t>
  </si>
  <si>
    <t>RESULTADO CARTAGENA</t>
  </si>
  <si>
    <t>RESULTADO MANIZALES</t>
  </si>
  <si>
    <t>RESULTADO MEDELLÍN</t>
  </si>
  <si>
    <t xml:space="preserve">INTENDENCIAS REGIONALES </t>
  </si>
  <si>
    <t xml:space="preserve">DELEGATURA DE PROCEDIMIENTOS DE INSOLVENCIA </t>
  </si>
  <si>
    <t>RESULTADO BOGOTA D.C.</t>
  </si>
  <si>
    <t>RESULTADO INTENDENCIAS REGIONALES</t>
  </si>
  <si>
    <t>RESULTADO GRUPO DE REORGANIZACIÓN Y LIQUIDACIÓN A</t>
  </si>
  <si>
    <t xml:space="preserve">RESULTADO CARTAGENA </t>
  </si>
  <si>
    <t>RESULTADO DIRECCIÓN DE PROCESOS DE LIQUIDACIÓN I</t>
  </si>
  <si>
    <t>RESULTADO DIRECCIÓN DE PROCESOS DE LIQUIDACIÓN II</t>
  </si>
  <si>
    <t>RESULTADO GRUPO DE PROCESOS DE LIQUIDACIÓN II</t>
  </si>
  <si>
    <t>RESULTADO GRUPO DE PROCESOS DE LIQUIDACIÓN I</t>
  </si>
  <si>
    <t>Análisis semestre1:</t>
  </si>
  <si>
    <t>Análisis semestre 2:</t>
  </si>
  <si>
    <t>DELEGATURA DE PROCEDIMIENTOS DE INSOLVENCIA</t>
  </si>
  <si>
    <r>
      <t xml:space="preserve">Número promedio de autos de providencia de adjudicación proferidos: </t>
    </r>
    <r>
      <rPr>
        <sz val="10"/>
        <rFont val="Arial"/>
        <family val="2"/>
      </rPr>
      <t>es el número de autos de providencia de adjundicación proferidos durante el tiempo de medición.</t>
    </r>
    <r>
      <rPr>
        <b/>
        <sz val="10"/>
        <rFont val="Arial"/>
        <family val="2"/>
      </rPr>
      <t xml:space="preserve">
Número de autos de providencia de adjudicación programados: </t>
    </r>
    <r>
      <rPr>
        <sz val="10"/>
        <rFont val="Arial"/>
        <family val="2"/>
      </rPr>
      <t>es el número de autos de providencia de adjundicación programadas para el tiempo de medición.</t>
    </r>
  </si>
  <si>
    <t>Número de autos de providencia de adjudicación proferidos   
         ---------------------------------------------------------------------------------------------------------   x 100%
Número de autos de providencia de adjudicación programados</t>
  </si>
  <si>
    <r>
      <rPr>
        <b/>
        <sz val="10"/>
        <rFont val="Arial"/>
        <family val="2"/>
      </rPr>
      <t xml:space="preserve">1 cuatrimestre: </t>
    </r>
    <r>
      <rPr>
        <sz val="10"/>
        <rFont val="Arial"/>
        <family val="2"/>
      </rPr>
      <t>De las 9 solicitudes a proceso de liquidación: 2 admitidas, 5 rechazadas y 2 en termino de respuesta a la inadmisión, dentro de los términos establecidos internamente. Se resalta que 1 de las admitidas ya tenía inadmisión en el anterior periodo de seguimiento</t>
    </r>
  </si>
  <si>
    <t>Primer cuatrimestre: De los 25 procesos tramitados en el periodo se tiene que 9 son de diciembre de 2023 ( 2 reclazados y 7 admitidos), de los 22 solicites presentadas en el periodo 8 fueron rechazadas, 8 admitidas y 6 que se presentaron a finales de abril fueron estudiadas en mayo de 2024</t>
  </si>
  <si>
    <r>
      <rPr>
        <b/>
        <sz val="10"/>
        <rFont val="Arial"/>
        <family val="2"/>
      </rPr>
      <t xml:space="preserve">1 cuatrimestre: </t>
    </r>
    <r>
      <rPr>
        <sz val="10"/>
        <rFont val="Arial"/>
        <family val="2"/>
      </rPr>
      <t xml:space="preserve">De las 7 solicitudes recibidas: 5 fueron admitidas y 2 rechazadas, dentro de los términos establecidos internamente. </t>
    </r>
  </si>
  <si>
    <t>1 Cuatrimestre: Se tomaron las solicitudes de admision recibidas desde 01/10/2023 hasta el 31/03/2024. De las 9 solicitudes a proceso de liquidación: 2 admitidas, 5 rechazadas y 2 inadmitidas. Quedó pendiente 1 solicitud que se atendió por fuera del período</t>
  </si>
  <si>
    <r>
      <rPr>
        <b/>
        <sz val="10"/>
        <rFont val="Arial"/>
        <family val="2"/>
      </rPr>
      <t>NÚMERO DE AUDIENCIAS QUE SE ESTIMAN CELEBRAR Y/O AUTOS QUE SE ESTIMAN PROFERIR EN EL SEMESTRE ENTIDAD: 11 AUDIENCIAS Y/O AUTOS (PROMEDIO ENTRE LAS INTENDENCIAS REGIONALES Y BOGOTÁ D.C.). SE APROXIMA AL ENTERO MAYOR)
NÚMERO DE AUDIENCIAS QUE SE ESTIMAN CELEBRAR Y/O AUTOS QUE SE ESTIMAN PROFERIR EN EL SEMESTRE BOGOTÁ D.C.: 18 AUDIENCIAS Y/O AUTOS (PROMEDIO ENTRE LAS 2 DIRECCIONES Y 3 GRUPOS DE TRABAJO. SE APROXIMA AL ENTERO MAYOR)</t>
    </r>
    <r>
      <rPr>
        <sz val="10"/>
        <rFont val="Arial"/>
        <family val="2"/>
      </rPr>
      <t xml:space="preserve">
Número de audiencias que se estiman celebrar y/o autos que se estiman proferir en el semestre Grupo de Procesos de Reorganización y Liquidación A: 6 audiencias y/o autos 
Número de audiencias que se estiman celebrar y/o autos que se estiman proferir en el semestre Dirección de Procesos de Liquidación I: 10 audiencias y/o autos
Número de audiencias que se estiman celebrar y/o autos que se estiman proferir en el semestre Dirección de Procesos de Liquidación II: 24 audiencias y/o autos
Número de audiencias que se estiman celebrar y/o autos que se estiman proferir en el semestre Grupo de Procesos de Liquidación I: 24 audiencias y/o autos
Número de audiencias que se estiman celebrar y/o autos que se estiman proferir en el semestre Grupo de Procesos de Liquidación II: 24 audiencias y/o autos 
</t>
    </r>
    <r>
      <rPr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AUDIENCIAS QUE SE ESTIMAN CELEBRAR Y/O AUTOS QUE SE ESTIMAN PROFERIR EN EL SEMESTRE INTENDENCIAS REGIONALES: 5 AUDIENCIAS Y/O AUTOS (PROMEDIO ENTRE LAS 6 INTENDENCIAS REGIONALES. SE APROXIMA AL ENTERO MAYOR)
</t>
    </r>
    <r>
      <rPr>
        <sz val="10"/>
        <rFont val="Arial"/>
        <family val="2"/>
      </rPr>
      <t>Número de audiencias que se estiman celebrar y/o autos que se estiman proferir en el semestre Barranquilla: 4 audiencias y/o autos 
Número de audiencias que se estiman celebrar y/o autos que se estiman proferir en el semestre Bucaramanga: 4 audiencias y/o autos 
Número de audiencias que se estiman celebrar y/o autos que se estiman proferir en el semestre Cali: 6 audiencias y/o autos
Número de audiencias que se estiman celebrar y/o autos que se estiman proferir en el semestre Cartagena: 3 audiencias y/o autos 
Número de audiencias que se estiman celebrar y/o autos que se estiman proferir en el semestre Manizales: 2 audiencias y/o autos                                                                                                                                                                                                                                                                     Número de audiencias que se estiman celebrar y/o autos que se estiman proferir en el semestre Medellin: 6 audiencias y/o autos
Porcentaje (%) de cumplimiento: 95%</t>
    </r>
  </si>
  <si>
    <r>
      <rPr>
        <b/>
        <sz val="10"/>
        <rFont val="Arial"/>
        <family val="2"/>
      </rPr>
      <t>NÚMERO DE AUTOS DE PROVIDENCIA DE ADJUDICACIÓN PROGRAMADOS EN EL SEMESTRE ENTIDAD: 12 AUTOS (PROMEDIO ENTRE LAS INTENDENCIAS REGIONALES Y BOGOTÁ D.C.). SE APROXIMA AL ENTERO MAYOR)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BOGOTÁ D.C.: 18 AUTOS (PROMEDIO ENTRE LAS 2 DIRECCIONES Y LOS 3 GRUPOS DE TRABAJO. SE APROXIMA AL ENTERO MAYOR)
</t>
    </r>
    <r>
      <rPr>
        <sz val="10"/>
        <rFont val="Arial"/>
        <family val="2"/>
      </rPr>
      <t xml:space="preserve">
Número de autos de providencia de adjudicación programados en el semestre Grupo de Procesos de Reorganización y Liquidación A: 3 autos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I: 15 autos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</t>
    </r>
    <r>
      <rPr>
        <sz val="10"/>
        <color rgb="FFFF000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NÚMERO DE AUTOS DE PROVIDENCIA DE ADJUDICACIÓN PROGRAMADOS EN EL SEMESTRE INTENDENCIAS REGIONALES: 6 AUTOS (PROMEDIO ENTRE LAS 6 INTENDENCIAS REGIONALES SE APROXIMA AL ENTERO MAYOR)
</t>
    </r>
    <r>
      <rPr>
        <sz val="10"/>
        <rFont val="Arial"/>
        <family val="2"/>
      </rPr>
      <t xml:space="preserve">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</t>
    </r>
    <r>
      <rPr>
        <b/>
        <sz val="10"/>
        <rFont val="Arial"/>
        <family val="2"/>
      </rPr>
      <t xml:space="preserve"> 
Porcentaje (%) de cumplimiento: 95%</t>
    </r>
  </si>
  <si>
    <t>SEM 1: Durante el periodo evaluado se realizaron 2 audiencias de resolución de objeciones y 8  autos de aprobación de proyectos</t>
  </si>
  <si>
    <t>SEM 1: Durante el periodo se profirieron 14 autos de aprobación de adjudicación de bienes</t>
  </si>
  <si>
    <t>Primer semestre: Durante el periodo evaluado se realizaron 12 audiencias de resolución de objeciones y 28 autos de aprobación de proyectos</t>
  </si>
  <si>
    <t>Primer semestre: Durante el periodo se profirieron 47 autos de adjudicación/readjudicación de bienes</t>
  </si>
  <si>
    <r>
      <rPr>
        <b/>
        <sz val="10"/>
        <rFont val="Arial"/>
        <family val="2"/>
      </rPr>
      <t>I SEMESTRE</t>
    </r>
    <r>
      <rPr>
        <sz val="10"/>
        <rFont val="Arial"/>
        <family val="2"/>
      </rPr>
      <t xml:space="preserve">:  I Semestre: Se celebraron 13 audiencias de resolución de objeciones y aprobación de los proyectos de calificación y graduación de créditos y determinación de derechos de voto.     </t>
    </r>
  </si>
  <si>
    <r>
      <t xml:space="preserve">I SEMESTRE:  I Semestre: </t>
    </r>
    <r>
      <rPr>
        <sz val="10"/>
        <rFont val="Arial"/>
        <family val="2"/>
      </rPr>
      <t>se profirieron 2 autos de adjudicación de bienes.</t>
    </r>
  </si>
  <si>
    <t>I SEM.: Se alcanzó la meta proyectada, con 6 procesos con acuerdo de adjudicación y 2 con re-adjudicaciones firmadas.</t>
  </si>
  <si>
    <r>
      <t>Grupo de Procesos de Reorganización y Liquidación A: I Semestre: S</t>
    </r>
    <r>
      <rPr>
        <sz val="10"/>
        <rFont val="Arial"/>
        <family val="2"/>
      </rPr>
      <t xml:space="preserve">e profirieron 2 autos de adjudicación de bienes.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INT BUG: </t>
    </r>
    <r>
      <rPr>
        <sz val="10"/>
        <rFont val="Arial"/>
        <family val="2"/>
      </rPr>
      <t>Durante el periodo se profirieron 14 autos de aprobación de adjudicación de bienes
INT. CGENA.; DURANTE EL PERIODO SE PROFIRIERON 6 AUTOS DE ADJUDICACIÓN Y DOS DE READJUDICACIÓN.</t>
    </r>
  </si>
  <si>
    <t>I. TRIM: Se programaron 3 audiencias todas tres iniciadas pero dos fueron suspendidas y una aplazada.</t>
  </si>
  <si>
    <r>
      <t>Grupo de Procesos de Reorganización y Liquidación A:</t>
    </r>
    <r>
      <rPr>
        <sz val="10"/>
        <rFont val="Arial"/>
        <family val="2"/>
      </rPr>
      <t xml:space="preserve"> I Semestre: Se celebraron 13 audiencias de resolución de objeciones y aprobación de los proyectos de calificación y graduación de créditos y determinación de derechos de voto.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INT BUG: </t>
    </r>
    <r>
      <rPr>
        <sz val="10"/>
        <rFont val="Arial"/>
        <family val="2"/>
      </rPr>
      <t>SEM 1: Durante el periodo evaluado se realizaron 2 audiencias de resolución de objeciones y 8  autos de aprobación de proyectos
INT. CART. : En el periodo se proyectaron tres 3 audiencias, dos de Resolución objeciones y una por Incidente procesal. De ellas dos fueron suspendidas y una aplazada.-</t>
    </r>
  </si>
  <si>
    <t>I. SEM. Todas las solicitudes recibidas fueron atendidas en el periodo, entre ellas fueron admitidas (6), dos (2) rechazadas,  Una (1) decretada y dos (2) inadmitidas</t>
  </si>
  <si>
    <t>INT BUG - CUATRIM 1: De las 9 solicitudes a proceso de liquidación: 2 admitidas, 5 rechazadas y 2 en termino de respuesta a la inadmisión, dentro de los términos establecidos internamente. Se resalta que 1 de las admitidas ya tenía inadmisión en el anteri</t>
  </si>
  <si>
    <r>
      <t xml:space="preserve">INT BUG - CUATRIM 1: </t>
    </r>
    <r>
      <rPr>
        <sz val="10"/>
        <rFont val="Arial"/>
        <family val="2"/>
      </rPr>
      <t xml:space="preserve">De las 9 solicitudes a proceso de liquidación: 2 admitidas, 5 rechazadas y 2 en termino de respuesta a la inadmisión, dentro de los términos establecidos internamente. Se resalta que 1 de las admitidas ya tenía inadmisión en el anterior periodo de seguimiento
</t>
    </r>
    <r>
      <rPr>
        <b/>
        <sz val="10"/>
        <rFont val="Arial"/>
        <family val="2"/>
      </rPr>
      <t xml:space="preserve">INT.M/LES: </t>
    </r>
    <r>
      <rPr>
        <sz val="10"/>
        <rFont val="Arial"/>
        <family val="2"/>
      </rPr>
      <t xml:space="preserve">No se recibieron solicitudes en el periodo evaluado.
</t>
    </r>
    <r>
      <rPr>
        <b/>
        <sz val="10"/>
        <rFont val="Arial"/>
        <family val="2"/>
      </rPr>
      <t>INT. CGENA</t>
    </r>
    <r>
      <rPr>
        <sz val="10"/>
        <rFont val="Arial"/>
        <family val="2"/>
      </rPr>
      <t>. Se recibieron (10) solicitudes todas atendidas dentro del término y otra fue decretada dentro de un proceso de reorganización que no presento el acuerdo de reestructuración.</t>
    </r>
  </si>
  <si>
    <t>Se profirieron 30 autos de adjudicación</t>
  </si>
  <si>
    <t>Se profirieron 34 autos de adjudicación</t>
  </si>
  <si>
    <t>Se profirieron 32 Audiencias de Resolución de Objeciones en el primer semestre</t>
  </si>
  <si>
    <t>Se profirieron 30 Audiencias de Resolución de Objeciones en el primer semestre</t>
  </si>
  <si>
    <t>SEM 1: Durante el periodo se profirieron 8 autos de adjudicación y 4 autos de readjudicación de bienes</t>
  </si>
  <si>
    <t>Primer semestre: Durante el periodo evaluado se realizaron 5 audiencias de resolución de objeciones y 10 autos de aprobación de proyectos</t>
  </si>
  <si>
    <t xml:space="preserve">Durante el primer semestre se profirieron 19 autos de Adjudicacion de bienes </t>
  </si>
  <si>
    <t>Durante el primer semestres de celebraron 13 audiencias de Resolucion de objeciones.</t>
  </si>
  <si>
    <t>Se profirieron 15 autos de adjudicación en el primer semestre</t>
  </si>
  <si>
    <t>Se profirieron 22 Audiencias de Resolución de Objeciones en el primer semestre</t>
  </si>
  <si>
    <r>
      <rPr>
        <b/>
        <sz val="10"/>
        <rFont val="Arial"/>
        <family val="2"/>
      </rPr>
      <t xml:space="preserve">1° Semesatre: </t>
    </r>
    <r>
      <rPr>
        <sz val="10"/>
        <rFont val="Arial"/>
        <family val="2"/>
      </rPr>
      <t>Durante el periodo se llevó a cabo 5 audiencias de objeciones y se profirieron 33 autos de calificación y graduación de creditos.</t>
    </r>
  </si>
  <si>
    <t>1° Semestre: Durante el periodo se profirieron 20 autos de adjudicación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</si>
</sst>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462">
    <xf numFmtId="0" fontId="0" fillId="0" borderId="0" xfId="0"/>
    <xf numFmtId="0" fontId="0" fillId="25" borderId="0" xfId="0" applyFill="1" applyProtection="1">
      <protection locked="0"/>
    </xf>
    <xf numFmtId="0" fontId="33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4" fillId="25" borderId="0" xfId="0" applyFont="1" applyFill="1" applyProtection="1">
      <protection locked="0"/>
    </xf>
    <xf numFmtId="0" fontId="34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20" xfId="32" applyFont="1" applyFill="1" applyBorder="1" applyAlignment="1">
      <alignment horizontal="center"/>
    </xf>
    <xf numFmtId="0" fontId="2" fillId="25" borderId="22" xfId="32" applyFont="1" applyFill="1" applyBorder="1" applyAlignment="1">
      <alignment horizontal="center"/>
    </xf>
    <xf numFmtId="0" fontId="2" fillId="25" borderId="19" xfId="32" applyFont="1" applyFill="1" applyBorder="1" applyAlignment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2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4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5" fillId="25" borderId="0" xfId="0" applyFont="1" applyFill="1" applyProtection="1"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" fillId="25" borderId="23" xfId="0" applyFont="1" applyFill="1" applyBorder="1" applyProtection="1">
      <protection locked="0"/>
    </xf>
    <xf numFmtId="9" fontId="3" fillId="25" borderId="23" xfId="0" applyNumberFormat="1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4" xfId="0" applyFont="1" applyFill="1" applyBorder="1" applyAlignment="1" applyProtection="1">
      <alignment horizontal="justify" vertical="center" wrapText="1"/>
      <protection locked="0"/>
    </xf>
    <xf numFmtId="0" fontId="1" fillId="0" borderId="17" xfId="32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25" borderId="15" xfId="32" applyFont="1" applyFill="1" applyBorder="1" applyAlignment="1">
      <alignment vertical="center"/>
    </xf>
    <xf numFmtId="0" fontId="2" fillId="25" borderId="14" xfId="32" applyFont="1" applyFill="1" applyBorder="1" applyAlignment="1">
      <alignment vertical="center"/>
    </xf>
    <xf numFmtId="0" fontId="3" fillId="24" borderId="10" xfId="32" applyFont="1" applyFill="1" applyBorder="1" applyAlignment="1">
      <alignment horizontal="center" vertical="center" wrapText="1"/>
    </xf>
    <xf numFmtId="0" fontId="0" fillId="25" borderId="0" xfId="0" applyFill="1" applyAlignment="1" applyProtection="1">
      <alignment vertical="center"/>
      <protection locked="0"/>
    </xf>
    <xf numFmtId="0" fontId="33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0" applyFont="1" applyFill="1" applyBorder="1" applyAlignment="1">
      <alignment vertical="center"/>
    </xf>
    <xf numFmtId="0" fontId="2" fillId="26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30" borderId="0" xfId="0" applyFont="1" applyFill="1" applyAlignment="1" applyProtection="1">
      <alignment vertical="center"/>
      <protection locked="0"/>
    </xf>
    <xf numFmtId="0" fontId="33" fillId="30" borderId="0" xfId="0" applyFont="1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30" borderId="0" xfId="0" applyFont="1" applyFill="1" applyAlignment="1" applyProtection="1">
      <alignment vertical="center"/>
      <protection locked="0"/>
    </xf>
    <xf numFmtId="0" fontId="2" fillId="30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vertical="center"/>
      <protection locked="0"/>
    </xf>
    <xf numFmtId="9" fontId="3" fillId="25" borderId="29" xfId="0" applyNumberFormat="1" applyFont="1" applyFill="1" applyBorder="1" applyAlignment="1" applyProtection="1">
      <alignment vertical="center"/>
      <protection locked="0"/>
    </xf>
    <xf numFmtId="0" fontId="2" fillId="25" borderId="16" xfId="32" applyFont="1" applyFill="1" applyBorder="1" applyAlignment="1">
      <alignment vertical="center"/>
    </xf>
    <xf numFmtId="165" fontId="2" fillId="31" borderId="41" xfId="34" applyNumberFormat="1" applyFont="1" applyFill="1" applyBorder="1" applyAlignment="1" applyProtection="1">
      <alignment horizontal="center" vertical="center"/>
    </xf>
    <xf numFmtId="0" fontId="34" fillId="29" borderId="17" xfId="0" applyFont="1" applyFill="1" applyBorder="1" applyAlignment="1">
      <alignment horizontal="center" vertical="center" wrapText="1"/>
    </xf>
    <xf numFmtId="0" fontId="22" fillId="30" borderId="0" xfId="0" applyFont="1" applyFill="1" applyAlignment="1">
      <alignment horizontal="center" vertical="center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3" fillId="25" borderId="0" xfId="0" applyFont="1" applyFill="1" applyAlignment="1" applyProtection="1">
      <alignment horizontal="center" vertical="center"/>
      <protection locked="0"/>
    </xf>
    <xf numFmtId="0" fontId="35" fillId="25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left" vertical="center"/>
      <protection locked="0"/>
    </xf>
    <xf numFmtId="0" fontId="3" fillId="24" borderId="10" xfId="0" applyFont="1" applyFill="1" applyBorder="1" applyAlignment="1">
      <alignment horizontal="left" vertical="center"/>
    </xf>
    <xf numFmtId="0" fontId="0" fillId="25" borderId="0" xfId="0" applyFill="1" applyAlignment="1" applyProtection="1">
      <alignment horizontal="left" vertical="center"/>
      <protection locked="0"/>
    </xf>
    <xf numFmtId="0" fontId="33" fillId="25" borderId="0" xfId="0" applyFont="1" applyFill="1" applyAlignment="1" applyProtection="1">
      <alignment horizontal="left" vertical="center"/>
      <protection locked="0"/>
    </xf>
    <xf numFmtId="0" fontId="37" fillId="25" borderId="10" xfId="0" applyFont="1" applyFill="1" applyBorder="1" applyAlignment="1" applyProtection="1">
      <alignment horizontal="center"/>
      <protection locked="0"/>
    </xf>
    <xf numFmtId="0" fontId="1" fillId="32" borderId="24" xfId="32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3" borderId="24" xfId="32" applyFill="1" applyBorder="1" applyAlignment="1">
      <alignment horizontal="center" vertical="center" wrapText="1"/>
    </xf>
    <xf numFmtId="0" fontId="1" fillId="33" borderId="24" xfId="0" applyFont="1" applyFill="1" applyBorder="1" applyAlignment="1" applyProtection="1">
      <alignment horizontal="center" vertical="center" wrapText="1"/>
      <protection locked="0"/>
    </xf>
    <xf numFmtId="0" fontId="1" fillId="34" borderId="24" xfId="32" applyFill="1" applyBorder="1" applyAlignment="1">
      <alignment horizontal="center" vertical="center" wrapText="1"/>
    </xf>
    <xf numFmtId="0" fontId="1" fillId="34" borderId="24" xfId="0" applyFont="1" applyFill="1" applyBorder="1" applyAlignment="1" applyProtection="1">
      <alignment horizontal="center" vertical="center" wrapText="1"/>
      <protection locked="0"/>
    </xf>
    <xf numFmtId="0" fontId="1" fillId="34" borderId="17" xfId="32" applyFill="1" applyBorder="1" applyAlignment="1">
      <alignment horizontal="center" vertical="center" wrapText="1"/>
    </xf>
    <xf numFmtId="0" fontId="1" fillId="34" borderId="17" xfId="0" applyFont="1" applyFill="1" applyBorder="1" applyAlignment="1" applyProtection="1">
      <alignment horizontal="center" vertical="center" wrapText="1"/>
      <protection locked="0"/>
    </xf>
    <xf numFmtId="0" fontId="2" fillId="25" borderId="24" xfId="32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32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34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34" fillId="29" borderId="24" xfId="0" applyFont="1" applyFill="1" applyBorder="1" applyAlignment="1">
      <alignment horizontal="center" vertical="center" wrapText="1"/>
    </xf>
    <xf numFmtId="0" fontId="3" fillId="25" borderId="28" xfId="0" applyFont="1" applyFill="1" applyBorder="1" applyProtection="1">
      <protection locked="0"/>
    </xf>
    <xf numFmtId="0" fontId="3" fillId="25" borderId="29" xfId="0" applyFont="1" applyFill="1" applyBorder="1" applyProtection="1">
      <protection locked="0"/>
    </xf>
    <xf numFmtId="9" fontId="3" fillId="25" borderId="29" xfId="0" applyNumberFormat="1" applyFont="1" applyFill="1" applyBorder="1" applyProtection="1">
      <protection locked="0"/>
    </xf>
    <xf numFmtId="0" fontId="3" fillId="25" borderId="24" xfId="0" applyFont="1" applyFill="1" applyBorder="1" applyAlignment="1">
      <alignment horizontal="center"/>
    </xf>
    <xf numFmtId="0" fontId="2" fillId="25" borderId="24" xfId="32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2" fillId="25" borderId="41" xfId="32" applyFont="1" applyFill="1" applyBorder="1" applyAlignment="1">
      <alignment horizontal="center"/>
    </xf>
    <xf numFmtId="165" fontId="2" fillId="31" borderId="41" xfId="34" applyNumberFormat="1" applyFont="1" applyFill="1" applyBorder="1" applyAlignment="1" applyProtection="1">
      <alignment horizontal="center"/>
    </xf>
    <xf numFmtId="0" fontId="2" fillId="25" borderId="17" xfId="32" applyFont="1" applyFill="1" applyBorder="1"/>
    <xf numFmtId="165" fontId="2" fillId="31" borderId="18" xfId="34" applyNumberFormat="1" applyFont="1" applyFill="1" applyBorder="1" applyAlignment="1" applyProtection="1">
      <alignment horizontal="center"/>
    </xf>
    <xf numFmtId="0" fontId="2" fillId="25" borderId="49" xfId="32" applyFont="1" applyFill="1" applyBorder="1" applyAlignment="1">
      <alignment vertical="center"/>
    </xf>
    <xf numFmtId="0" fontId="1" fillId="33" borderId="20" xfId="32" applyFill="1" applyBorder="1" applyAlignment="1">
      <alignment horizontal="center" vertical="center" wrapText="1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2" borderId="17" xfId="32" applyFill="1" applyBorder="1" applyAlignment="1">
      <alignment horizontal="center" vertical="center" wrapText="1"/>
    </xf>
    <xf numFmtId="0" fontId="1" fillId="33" borderId="17" xfId="32" applyFill="1" applyBorder="1" applyAlignment="1">
      <alignment horizontal="center" vertical="center" wrapText="1"/>
    </xf>
    <xf numFmtId="0" fontId="1" fillId="33" borderId="17" xfId="0" applyFont="1" applyFill="1" applyBorder="1" applyAlignment="1" applyProtection="1">
      <alignment horizontal="center" vertical="center" wrapText="1"/>
      <protection locked="0"/>
    </xf>
    <xf numFmtId="0" fontId="1" fillId="34" borderId="20" xfId="32" applyFill="1" applyBorder="1" applyAlignment="1">
      <alignment horizontal="center" vertical="center" wrapText="1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1" fontId="1" fillId="3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2" borderId="20" xfId="32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3" borderId="15" xfId="32" applyFill="1" applyBorder="1" applyAlignment="1">
      <alignment horizontal="center" vertical="center" wrapText="1"/>
    </xf>
    <xf numFmtId="0" fontId="1" fillId="33" borderId="14" xfId="32" applyFill="1" applyBorder="1" applyAlignment="1">
      <alignment horizontal="center" vertical="center" wrapText="1"/>
    </xf>
    <xf numFmtId="0" fontId="1" fillId="34" borderId="15" xfId="32" applyFill="1" applyBorder="1" applyAlignment="1">
      <alignment horizontal="center" vertical="center" wrapText="1"/>
    </xf>
    <xf numFmtId="0" fontId="1" fillId="34" borderId="14" xfId="32" applyFill="1" applyBorder="1" applyAlignment="1">
      <alignment horizontal="center" vertical="center" wrapText="1"/>
    </xf>
    <xf numFmtId="1" fontId="1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39" fillId="24" borderId="10" xfId="0" applyFont="1" applyFill="1" applyBorder="1" applyAlignment="1">
      <alignment vertical="center"/>
    </xf>
    <xf numFmtId="1" fontId="1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9" fontId="37" fillId="25" borderId="9" xfId="0" applyNumberFormat="1" applyFont="1" applyFill="1" applyBorder="1" applyAlignment="1" applyProtection="1">
      <alignment horizontal="center" wrapText="1"/>
      <protection locked="0"/>
    </xf>
    <xf numFmtId="0" fontId="37" fillId="25" borderId="23" xfId="0" applyFont="1" applyFill="1" applyBorder="1" applyAlignment="1" applyProtection="1">
      <alignment horizontal="center" wrapText="1"/>
      <protection locked="0"/>
    </xf>
    <xf numFmtId="0" fontId="37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7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37" fillId="28" borderId="9" xfId="0" applyFont="1" applyFill="1" applyBorder="1" applyAlignment="1">
      <alignment horizontal="center" vertical="center" wrapText="1"/>
    </xf>
    <xf numFmtId="0" fontId="37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3" fillId="24" borderId="16" xfId="32" applyFont="1" applyFill="1" applyBorder="1" applyAlignment="1">
      <alignment horizontal="left" vertical="center" wrapText="1"/>
    </xf>
    <xf numFmtId="0" fontId="3" fillId="24" borderId="14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0" fontId="1" fillId="25" borderId="24" xfId="0" applyFont="1" applyFill="1" applyBorder="1" applyAlignment="1" applyProtection="1">
      <alignment horizontal="center" vertical="center"/>
      <protection locked="0"/>
    </xf>
    <xf numFmtId="0" fontId="1" fillId="25" borderId="24" xfId="0" applyFont="1" applyFill="1" applyBorder="1" applyAlignment="1" applyProtection="1">
      <alignment horizontal="center" vertical="center" wrapText="1"/>
      <protection locked="0"/>
    </xf>
    <xf numFmtId="0" fontId="1" fillId="25" borderId="41" xfId="0" applyFont="1" applyFill="1" applyBorder="1" applyAlignment="1" applyProtection="1">
      <alignment horizontal="center" vertical="center" wrapText="1"/>
      <protection locked="0"/>
    </xf>
    <xf numFmtId="0" fontId="1" fillId="25" borderId="17" xfId="0" applyFont="1" applyFill="1" applyBorder="1" applyAlignment="1" applyProtection="1">
      <alignment horizontal="center" vertical="center"/>
      <protection locked="0"/>
    </xf>
    <xf numFmtId="0" fontId="1" fillId="25" borderId="17" xfId="0" applyFont="1" applyFill="1" applyBorder="1" applyAlignment="1" applyProtection="1">
      <alignment horizontal="center" vertical="center" wrapText="1"/>
      <protection locked="0"/>
    </xf>
    <xf numFmtId="0" fontId="1" fillId="25" borderId="18" xfId="0" applyFont="1" applyFill="1" applyBorder="1" applyAlignment="1" applyProtection="1">
      <alignment horizontal="center" vertical="center" wrapText="1"/>
      <protection locked="0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31" borderId="24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center" vertical="center" wrapText="1"/>
    </xf>
    <xf numFmtId="10" fontId="2" fillId="3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34" borderId="24" xfId="0" applyFont="1" applyFill="1" applyBorder="1" applyAlignment="1" applyProtection="1">
      <alignment horizontal="left" vertical="top" wrapText="1"/>
      <protection locked="0"/>
    </xf>
    <xf numFmtId="0" fontId="31" fillId="34" borderId="24" xfId="0" applyFont="1" applyFill="1" applyBorder="1" applyAlignment="1" applyProtection="1">
      <alignment horizontal="left" vertical="top" wrapText="1"/>
      <protection locked="0"/>
    </xf>
    <xf numFmtId="0" fontId="1" fillId="34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32" borderId="24" xfId="0" applyFont="1" applyFill="1" applyBorder="1" applyAlignment="1" applyProtection="1">
      <alignment horizontal="left" vertical="top" wrapText="1"/>
      <protection locked="0"/>
    </xf>
    <xf numFmtId="0" fontId="31" fillId="32" borderId="24" xfId="0" applyFont="1" applyFill="1" applyBorder="1" applyAlignment="1" applyProtection="1">
      <alignment horizontal="left" vertical="top" wrapText="1"/>
      <protection locked="0"/>
    </xf>
    <xf numFmtId="0" fontId="23" fillId="30" borderId="0" xfId="0" applyFont="1" applyFill="1" applyAlignment="1">
      <alignment horizontal="center" vertical="center"/>
    </xf>
    <xf numFmtId="0" fontId="36" fillId="29" borderId="24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>
      <alignment horizontal="center" vertical="center" wrapText="1"/>
    </xf>
    <xf numFmtId="0" fontId="1" fillId="33" borderId="24" xfId="0" applyFont="1" applyFill="1" applyBorder="1" applyAlignment="1" applyProtection="1">
      <alignment horizontal="left" vertical="top" wrapText="1"/>
      <protection locked="0"/>
    </xf>
    <xf numFmtId="0" fontId="31" fillId="33" borderId="24" xfId="0" applyFont="1" applyFill="1" applyBorder="1" applyAlignment="1" applyProtection="1">
      <alignment horizontal="left" vertical="top" wrapText="1"/>
      <protection locked="0"/>
    </xf>
    <xf numFmtId="0" fontId="1" fillId="33" borderId="24" xfId="0" applyFont="1" applyFill="1" applyBorder="1" applyAlignment="1">
      <alignment horizontal="center" vertical="center" wrapText="1"/>
    </xf>
    <xf numFmtId="0" fontId="1" fillId="25" borderId="49" xfId="0" applyFont="1" applyFill="1" applyBorder="1" applyAlignment="1" applyProtection="1">
      <alignment horizontal="center" vertical="center" wrapText="1"/>
      <protection locked="0"/>
    </xf>
    <xf numFmtId="0" fontId="1" fillId="25" borderId="51" xfId="0" applyFont="1" applyFill="1" applyBorder="1" applyAlignment="1" applyProtection="1">
      <alignment horizontal="center" vertical="center" wrapText="1"/>
      <protection locked="0"/>
    </xf>
    <xf numFmtId="0" fontId="1" fillId="25" borderId="47" xfId="0" applyFont="1" applyFill="1" applyBorder="1" applyAlignment="1" applyProtection="1">
      <alignment horizontal="center" vertical="center" wrapText="1"/>
      <protection locked="0"/>
    </xf>
    <xf numFmtId="0" fontId="1" fillId="25" borderId="54" xfId="0" applyFont="1" applyFill="1" applyBorder="1" applyAlignment="1" applyProtection="1">
      <alignment horizontal="center" vertical="center" wrapText="1"/>
      <protection locked="0"/>
    </xf>
    <xf numFmtId="0" fontId="1" fillId="25" borderId="0" xfId="0" applyFont="1" applyFill="1" applyAlignment="1" applyProtection="1">
      <alignment horizontal="center" vertical="center" wrapText="1"/>
      <protection locked="0"/>
    </xf>
    <xf numFmtId="0" fontId="1" fillId="25" borderId="27" xfId="0" applyFont="1" applyFill="1" applyBorder="1" applyAlignment="1" applyProtection="1">
      <alignment horizontal="center" vertical="center" wrapText="1"/>
      <protection locked="0"/>
    </xf>
    <xf numFmtId="0" fontId="1" fillId="25" borderId="54" xfId="0" applyFont="1" applyFill="1" applyBorder="1" applyAlignment="1" applyProtection="1">
      <alignment horizontal="center" vertical="center"/>
      <protection locked="0"/>
    </xf>
    <xf numFmtId="0" fontId="1" fillId="25" borderId="0" xfId="0" applyFont="1" applyFill="1" applyAlignment="1" applyProtection="1">
      <alignment horizontal="center" vertical="center"/>
      <protection locked="0"/>
    </xf>
    <xf numFmtId="0" fontId="1" fillId="25" borderId="56" xfId="0" applyFont="1" applyFill="1" applyBorder="1" applyAlignment="1" applyProtection="1">
      <alignment horizontal="center" vertical="center"/>
      <protection locked="0"/>
    </xf>
    <xf numFmtId="0" fontId="1" fillId="25" borderId="57" xfId="0" applyFont="1" applyFill="1" applyBorder="1" applyAlignment="1" applyProtection="1">
      <alignment horizontal="center" vertical="center"/>
      <protection locked="0"/>
    </xf>
    <xf numFmtId="0" fontId="1" fillId="25" borderId="55" xfId="0" applyFont="1" applyFill="1" applyBorder="1" applyAlignment="1" applyProtection="1">
      <alignment horizontal="center" vertical="center"/>
      <protection locked="0"/>
    </xf>
    <xf numFmtId="0" fontId="1" fillId="25" borderId="58" xfId="0" applyFont="1" applyFill="1" applyBorder="1" applyAlignment="1" applyProtection="1">
      <alignment horizontal="center" vertical="center"/>
      <protection locked="0"/>
    </xf>
    <xf numFmtId="0" fontId="1" fillId="25" borderId="56" xfId="0" applyFont="1" applyFill="1" applyBorder="1" applyAlignment="1" applyProtection="1">
      <alignment horizontal="center" vertical="center" wrapText="1"/>
      <protection locked="0"/>
    </xf>
    <xf numFmtId="0" fontId="1" fillId="25" borderId="57" xfId="0" applyFont="1" applyFill="1" applyBorder="1" applyAlignment="1" applyProtection="1">
      <alignment horizontal="center" vertical="center" wrapText="1"/>
      <protection locked="0"/>
    </xf>
    <xf numFmtId="0" fontId="1" fillId="25" borderId="62" xfId="0" applyFont="1" applyFill="1" applyBorder="1" applyAlignment="1" applyProtection="1">
      <alignment horizontal="center" vertical="center" wrapText="1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7" xfId="32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3" xfId="32" applyFont="1" applyFill="1" applyBorder="1" applyAlignment="1">
      <alignment horizontal="center" vertical="center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3" xfId="32" applyFont="1" applyFill="1" applyBorder="1" applyAlignment="1" applyProtection="1">
      <alignment horizontal="center" vertical="center"/>
      <protection locked="0"/>
    </xf>
    <xf numFmtId="0" fontId="3" fillId="25" borderId="25" xfId="32" applyFont="1" applyFill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1" fillId="0" borderId="23" xfId="0" applyFont="1" applyBorder="1" applyAlignment="1" applyProtection="1">
      <alignment horizontal="justify" vertical="center" wrapText="1"/>
      <protection locked="0"/>
    </xf>
    <xf numFmtId="0" fontId="1" fillId="0" borderId="25" xfId="0" applyFont="1" applyBorder="1" applyAlignment="1" applyProtection="1">
      <alignment horizontal="justify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50" xfId="0" applyFont="1" applyFill="1" applyBorder="1" applyAlignment="1">
      <alignment horizontal="center" vertical="center"/>
    </xf>
    <xf numFmtId="0" fontId="2" fillId="25" borderId="9" xfId="32" applyFont="1" applyFill="1" applyBorder="1" applyAlignment="1" applyProtection="1">
      <alignment horizontal="center" vertical="center" wrapText="1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 applyProtection="1">
      <alignment horizontal="center" vertical="center"/>
      <protection locked="0"/>
    </xf>
    <xf numFmtId="9" fontId="1" fillId="25" borderId="9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3" xfId="0" applyNumberFormat="1" applyFont="1" applyFill="1" applyBorder="1" applyAlignment="1" applyProtection="1">
      <alignment horizontal="left" vertical="center" wrapText="1"/>
      <protection locked="0"/>
    </xf>
    <xf numFmtId="9" fontId="1" fillId="25" borderId="2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5" borderId="9" xfId="0" applyFont="1" applyFill="1" applyBorder="1" applyAlignment="1" applyProtection="1">
      <alignment horizontal="center" vertical="center" wrapText="1"/>
      <protection locked="0"/>
    </xf>
    <xf numFmtId="0" fontId="2" fillId="25" borderId="23" xfId="0" applyFont="1" applyFill="1" applyBorder="1" applyAlignment="1" applyProtection="1">
      <alignment horizontal="center" vertical="center" wrapText="1"/>
      <protection locked="0"/>
    </xf>
    <xf numFmtId="0" fontId="2" fillId="25" borderId="25" xfId="0" applyFont="1" applyFill="1" applyBorder="1" applyAlignment="1" applyProtection="1">
      <alignment horizontal="center" vertical="center" wrapText="1"/>
      <protection locked="0"/>
    </xf>
    <xf numFmtId="0" fontId="2" fillId="27" borderId="2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25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 wrapText="1"/>
      <protection locked="0"/>
    </xf>
    <xf numFmtId="0" fontId="1" fillId="25" borderId="29" xfId="0" applyFont="1" applyFill="1" applyBorder="1" applyAlignment="1" applyProtection="1">
      <alignment horizontal="center" vertical="center" wrapText="1"/>
      <protection locked="0"/>
    </xf>
    <xf numFmtId="0" fontId="1" fillId="25" borderId="30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 wrapText="1"/>
      <protection locked="0"/>
    </xf>
    <xf numFmtId="0" fontId="1" fillId="25" borderId="44" xfId="0" applyFont="1" applyFill="1" applyBorder="1" applyAlignment="1" applyProtection="1">
      <alignment horizontal="center" vertical="center" wrapText="1"/>
      <protection locked="0"/>
    </xf>
    <xf numFmtId="0" fontId="1" fillId="25" borderId="45" xfId="0" applyFont="1" applyFill="1" applyBorder="1" applyAlignment="1" applyProtection="1">
      <alignment horizontal="center" vertical="center" wrapText="1"/>
      <protection locked="0"/>
    </xf>
    <xf numFmtId="10" fontId="2" fillId="25" borderId="24" xfId="32" applyNumberFormat="1" applyFont="1" applyFill="1" applyBorder="1" applyAlignment="1">
      <alignment horizontal="center" vertical="center"/>
    </xf>
    <xf numFmtId="0" fontId="2" fillId="25" borderId="24" xfId="32" applyFont="1" applyFill="1" applyBorder="1" applyAlignment="1">
      <alignment horizontal="center" vertical="center"/>
    </xf>
    <xf numFmtId="0" fontId="1" fillId="25" borderId="59" xfId="0" applyFont="1" applyFill="1" applyBorder="1" applyAlignment="1" applyProtection="1">
      <alignment horizontal="center" vertical="center" wrapText="1"/>
      <protection locked="0"/>
    </xf>
    <xf numFmtId="0" fontId="1" fillId="25" borderId="52" xfId="0" applyFont="1" applyFill="1" applyBorder="1" applyAlignment="1" applyProtection="1">
      <alignment horizontal="center" vertical="center"/>
      <protection locked="0"/>
    </xf>
    <xf numFmtId="0" fontId="1" fillId="25" borderId="44" xfId="0" applyFont="1" applyFill="1" applyBorder="1" applyAlignment="1" applyProtection="1">
      <alignment horizontal="center" vertical="center"/>
      <protection locked="0"/>
    </xf>
    <xf numFmtId="0" fontId="1" fillId="25" borderId="53" xfId="0" applyFont="1" applyFill="1" applyBorder="1" applyAlignment="1" applyProtection="1">
      <alignment horizontal="center" vertical="center"/>
      <protection locked="0"/>
    </xf>
    <xf numFmtId="0" fontId="1" fillId="25" borderId="60" xfId="0" applyFont="1" applyFill="1" applyBorder="1" applyAlignment="1" applyProtection="1">
      <alignment horizontal="center" vertical="center"/>
      <protection locked="0"/>
    </xf>
    <xf numFmtId="0" fontId="1" fillId="25" borderId="29" xfId="0" applyFont="1" applyFill="1" applyBorder="1" applyAlignment="1" applyProtection="1">
      <alignment horizontal="center" vertical="center"/>
      <protection locked="0"/>
    </xf>
    <xf numFmtId="0" fontId="1" fillId="25" borderId="61" xfId="0" applyFont="1" applyFill="1" applyBorder="1" applyAlignment="1" applyProtection="1">
      <alignment horizontal="center" vertical="center"/>
      <protection locked="0"/>
    </xf>
    <xf numFmtId="0" fontId="3" fillId="24" borderId="12" xfId="32" applyFont="1" applyFill="1" applyBorder="1" applyAlignment="1">
      <alignment horizontal="left" vertical="center" wrapText="1"/>
    </xf>
    <xf numFmtId="0" fontId="3" fillId="24" borderId="26" xfId="32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30" borderId="12" xfId="32" applyFont="1" applyFill="1" applyBorder="1" applyAlignment="1" applyProtection="1">
      <alignment horizontal="left" vertical="center" wrapText="1"/>
      <protection locked="0"/>
    </xf>
    <xf numFmtId="0" fontId="2" fillId="30" borderId="11" xfId="32" applyFont="1" applyFill="1" applyBorder="1" applyAlignment="1" applyProtection="1">
      <alignment horizontal="left" vertical="center" wrapText="1"/>
      <protection locked="0"/>
    </xf>
    <xf numFmtId="0" fontId="2" fillId="30" borderId="13" xfId="32" applyFont="1" applyFill="1" applyBorder="1" applyAlignment="1" applyProtection="1">
      <alignment horizontal="left" vertical="center" wrapText="1"/>
      <protection locked="0"/>
    </xf>
    <xf numFmtId="0" fontId="2" fillId="30" borderId="43" xfId="32" applyFont="1" applyFill="1" applyBorder="1" applyAlignment="1" applyProtection="1">
      <alignment horizontal="left" vertical="center" wrapText="1"/>
      <protection locked="0"/>
    </xf>
    <xf numFmtId="0" fontId="2" fillId="30" borderId="44" xfId="32" applyFont="1" applyFill="1" applyBorder="1" applyAlignment="1" applyProtection="1">
      <alignment horizontal="left" vertical="center" wrapText="1"/>
      <protection locked="0"/>
    </xf>
    <xf numFmtId="0" fontId="2" fillId="30" borderId="45" xfId="32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10" fontId="2" fillId="32" borderId="20" xfId="0" applyNumberFormat="1" applyFont="1" applyFill="1" applyBorder="1" applyAlignment="1" applyProtection="1">
      <alignment horizontal="center" vertical="center" wrapText="1"/>
      <protection locked="0"/>
    </xf>
    <xf numFmtId="10" fontId="2" fillId="3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34" borderId="15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10" fontId="2" fillId="3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34" borderId="20" xfId="0" applyFont="1" applyFill="1" applyBorder="1" applyAlignment="1" applyProtection="1">
      <alignment horizontal="center" vertical="center" wrapText="1"/>
      <protection locked="0"/>
    </xf>
    <xf numFmtId="0" fontId="1" fillId="34" borderId="19" xfId="0" applyFont="1" applyFill="1" applyBorder="1" applyAlignment="1" applyProtection="1">
      <alignment horizontal="center" vertical="center" wrapText="1"/>
      <protection locked="0"/>
    </xf>
    <xf numFmtId="0" fontId="31" fillId="34" borderId="17" xfId="0" applyFont="1" applyFill="1" applyBorder="1" applyAlignment="1" applyProtection="1">
      <alignment horizontal="center" vertical="center" wrapText="1"/>
      <protection locked="0"/>
    </xf>
    <xf numFmtId="0" fontId="31" fillId="34" borderId="18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41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center" vertical="center"/>
    </xf>
    <xf numFmtId="0" fontId="1" fillId="33" borderId="20" xfId="0" applyFont="1" applyFill="1" applyBorder="1" applyAlignment="1" applyProtection="1">
      <alignment horizontal="center" vertical="center" wrapText="1"/>
      <protection locked="0"/>
    </xf>
    <xf numFmtId="0" fontId="1" fillId="33" borderId="19" xfId="0" applyFont="1" applyFill="1" applyBorder="1" applyAlignment="1" applyProtection="1">
      <alignment horizontal="center" vertical="center" wrapText="1"/>
      <protection locked="0"/>
    </xf>
    <xf numFmtId="0" fontId="31" fillId="33" borderId="17" xfId="0" applyFont="1" applyFill="1" applyBorder="1" applyAlignment="1" applyProtection="1">
      <alignment horizontal="center" vertical="center" wrapText="1"/>
      <protection locked="0"/>
    </xf>
    <xf numFmtId="0" fontId="31" fillId="33" borderId="18" xfId="0" applyFont="1" applyFill="1" applyBorder="1" applyAlignment="1" applyProtection="1">
      <alignment horizontal="center" vertical="center" wrapText="1"/>
      <protection locked="0"/>
    </xf>
    <xf numFmtId="0" fontId="36" fillId="29" borderId="15" xfId="0" applyFont="1" applyFill="1" applyBorder="1" applyAlignment="1">
      <alignment horizontal="center" vertical="center" wrapText="1"/>
    </xf>
    <xf numFmtId="0" fontId="36" fillId="29" borderId="14" xfId="0" applyFont="1" applyFill="1" applyBorder="1" applyAlignment="1">
      <alignment horizontal="center" vertical="center" wrapText="1"/>
    </xf>
    <xf numFmtId="0" fontId="36" fillId="29" borderId="20" xfId="0" applyFont="1" applyFill="1" applyBorder="1" applyAlignment="1">
      <alignment horizontal="center" vertical="center" wrapText="1"/>
    </xf>
    <xf numFmtId="0" fontId="36" fillId="29" borderId="17" xfId="0" applyFont="1" applyFill="1" applyBorder="1" applyAlignment="1">
      <alignment horizontal="center" vertical="center" wrapText="1"/>
    </xf>
    <xf numFmtId="0" fontId="36" fillId="29" borderId="19" xfId="0" applyFont="1" applyFill="1" applyBorder="1" applyAlignment="1">
      <alignment horizontal="center" vertical="center" wrapText="1"/>
    </xf>
    <xf numFmtId="0" fontId="36" fillId="29" borderId="18" xfId="0" applyFont="1" applyFill="1" applyBorder="1" applyAlignment="1">
      <alignment horizontal="center" vertical="center" wrapText="1"/>
    </xf>
    <xf numFmtId="0" fontId="1" fillId="33" borderId="15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32" borderId="15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32" borderId="20" xfId="0" applyFont="1" applyFill="1" applyBorder="1" applyAlignment="1" applyProtection="1">
      <alignment horizontal="center" vertical="center" wrapText="1"/>
      <protection locked="0"/>
    </xf>
    <xf numFmtId="0" fontId="1" fillId="32" borderId="19" xfId="0" applyFont="1" applyFill="1" applyBorder="1" applyAlignment="1" applyProtection="1">
      <alignment horizontal="center" vertical="center" wrapText="1"/>
      <protection locked="0"/>
    </xf>
    <xf numFmtId="0" fontId="31" fillId="32" borderId="17" xfId="0" applyFont="1" applyFill="1" applyBorder="1" applyAlignment="1" applyProtection="1">
      <alignment horizontal="center" vertical="center" wrapText="1"/>
      <protection locked="0"/>
    </xf>
    <xf numFmtId="0" fontId="31" fillId="32" borderId="18" xfId="0" applyFont="1" applyFill="1" applyBorder="1" applyAlignment="1" applyProtection="1">
      <alignment horizontal="center" vertical="center" wrapText="1"/>
      <protection locked="0"/>
    </xf>
    <xf numFmtId="0" fontId="1" fillId="25" borderId="23" xfId="0" applyFont="1" applyFill="1" applyBorder="1" applyAlignment="1" applyProtection="1">
      <alignment horizontal="left" vertical="center" wrapText="1"/>
      <protection locked="0"/>
    </xf>
    <xf numFmtId="0" fontId="1" fillId="25" borderId="25" xfId="0" applyFont="1" applyFill="1" applyBorder="1" applyAlignment="1" applyProtection="1">
      <alignment horizontal="left" vertical="center" wrapText="1"/>
      <protection locked="0"/>
    </xf>
    <xf numFmtId="0" fontId="2" fillId="0" borderId="26" xfId="32" applyFont="1" applyBorder="1" applyAlignment="1" applyProtection="1">
      <alignment horizontal="left" vertical="center" wrapText="1"/>
      <protection locked="0"/>
    </xf>
    <xf numFmtId="0" fontId="2" fillId="0" borderId="0" xfId="32" applyFont="1" applyAlignment="1" applyProtection="1">
      <alignment horizontal="left" vertical="center" wrapText="1"/>
      <protection locked="0"/>
    </xf>
    <xf numFmtId="0" fontId="2" fillId="0" borderId="27" xfId="32" applyFont="1" applyBorder="1" applyAlignment="1" applyProtection="1">
      <alignment horizontal="left" vertical="center" wrapText="1"/>
      <protection locked="0"/>
    </xf>
    <xf numFmtId="0" fontId="3" fillId="24" borderId="32" xfId="32" applyFont="1" applyFill="1" applyBorder="1" applyAlignment="1">
      <alignment horizontal="left" vertical="center" wrapText="1"/>
    </xf>
    <xf numFmtId="0" fontId="3" fillId="24" borderId="4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1" fillId="34" borderId="37" xfId="0" applyFont="1" applyFill="1" applyBorder="1" applyAlignment="1">
      <alignment horizontal="center" vertical="center" wrapText="1"/>
    </xf>
    <xf numFmtId="0" fontId="1" fillId="34" borderId="39" xfId="0" applyFont="1" applyFill="1" applyBorder="1" applyAlignment="1">
      <alignment horizontal="center" vertical="center" wrapText="1"/>
    </xf>
    <xf numFmtId="0" fontId="1" fillId="33" borderId="37" xfId="0" applyFont="1" applyFill="1" applyBorder="1" applyAlignment="1">
      <alignment horizontal="center" vertical="center" wrapText="1"/>
    </xf>
    <xf numFmtId="0" fontId="1" fillId="33" borderId="39" xfId="0" applyFont="1" applyFill="1" applyBorder="1" applyAlignment="1">
      <alignment horizontal="center" vertical="center" wrapText="1"/>
    </xf>
    <xf numFmtId="0" fontId="36" fillId="29" borderId="41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 applyProtection="1">
      <alignment horizontal="center" vertical="center" wrapText="1"/>
      <protection locked="0"/>
    </xf>
    <xf numFmtId="0" fontId="1" fillId="32" borderId="41" xfId="0" applyFont="1" applyFill="1" applyBorder="1" applyAlignment="1" applyProtection="1">
      <alignment horizontal="center" vertical="center" wrapText="1"/>
      <protection locked="0"/>
    </xf>
    <xf numFmtId="0" fontId="36" fillId="29" borderId="16" xfId="0" applyFont="1" applyFill="1" applyBorder="1" applyAlignment="1">
      <alignment horizontal="center" vertical="center" wrapText="1"/>
    </xf>
    <xf numFmtId="0" fontId="1" fillId="32" borderId="16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20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Pronunciamiento admisiones'!$C$54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admisiones'!$D$54,'1. Pronunciamiento admisiones'!$H$54,'1. Pronunciamiento admisiones'!$L$54,'1. Pronunciamiento admisiones'!$O$54,'1. Pronunciamiento admisiones'!$P$54)</c:f>
              <c:numCache>
                <c:formatCode>0.0%</c:formatCode>
                <c:ptCount val="5"/>
                <c:pt idx="0">
                  <c:v>1.1363636363636365</c:v>
                </c:pt>
                <c:pt idx="1">
                  <c:v>0</c:v>
                </c:pt>
                <c:pt idx="2">
                  <c:v>0</c:v>
                </c:pt>
                <c:pt idx="4">
                  <c:v>1.1363636363636365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('1. Pronunciamiento admisiones'!$F$45,'1. Pronunciamiento admisiones'!$I$45,'1. Pronunciamiento admisiones'!$L$45,'1. Pronunciamiento admisiones'!$O$45,'1. Pronunciamiento admisiones'!$P$45)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('1. Pronunciamiento admisiones'!$F$55,'1. Pronunciamiento admisiones'!$I$55,'1. Pronunciamiento admisiones'!$L$55,'1. Pronunciamiento admisiones'!$O$55,'1. Pronunciamiento admisiones'!$P$55)</c:f>
              <c:numCache>
                <c:formatCode>0%</c:formatCode>
                <c:ptCount val="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5F-464F-84B0-6381F15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Autos providencia adjudicaci'!$C$79</c:f>
              <c:strCache>
                <c:ptCount val="1"/>
                <c:pt idx="0">
                  <c:v>RESULTADO MEDELLÍN</c:v>
                </c:pt>
              </c:strCache>
            </c:strRef>
          </c:tx>
          <c:invertIfNegative val="0"/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adjudicaci'!$D$79,'3. Autos providencia adjudicaci'!$I$79,'3. Autos providencia adjudicaci'!$J$79,'3. Autos providencia adjudicaci'!$O$79,'3. Autos providencia adjudicaci'!$P$79)</c:f>
              <c:numCache>
                <c:formatCode>General</c:formatCode>
                <c:ptCount val="5"/>
                <c:pt idx="0" formatCode="0.00%">
                  <c:v>4.7</c:v>
                </c:pt>
                <c:pt idx="2" formatCode="0.00%">
                  <c:v>0</c:v>
                </c:pt>
                <c:pt idx="4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('3. Autos providencia adjudicaci'!$F$65,'3. Autos providencia adjudicaci'!$I$65,'3. Autos providencia adjudicaci'!$L$65,'3. Autos providencia adjudicaci'!$O$65,'3. Autos providencia adjudicaci'!$P$65)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('3. Autos providencia adjudicaci'!$F$80,'3. Autos providencia adjudicaci'!$I$80,'3. Autos providencia adjudicaci'!$L$80,'3. Autos providencia adjudicaci'!$O$80,'3. Autos providencia adjudicaci'!$P$80)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8-4F76-8A68-B7432CC4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93DC7-2602-4C7B-9425-6DA73216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56</xdr:row>
      <xdr:rowOff>133350</xdr:rowOff>
    </xdr:from>
    <xdr:to>
      <xdr:col>14</xdr:col>
      <xdr:colOff>638175</xdr:colOff>
      <xdr:row>71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EEBBDB7A-2C9B-4512-B9F7-4CA1919C3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D8A7BBE-4E70-486A-9FC9-50A00502EEC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4208AF4-BDB1-91B2-4519-B0554930A3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483695C2-55EA-F796-FB9A-C6D5231E2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397670C6-CF93-4511-BCD4-EF0E02CA24D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D933B5ED-83EF-F2A8-A3EC-F89260BEF4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64D7E253-70AE-2BF6-BEFB-3FFEB301F9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D65C4EF-2699-43DE-9E17-C3F72F197D63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6969C27D-416F-FAA9-1376-77B0312BEDC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58727994-0511-39E1-2693-7C0BC47FE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C52728AF-C746-415E-9291-B706D9F556B9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6D084E4-D535-6B85-4497-CE6691BDACF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93EDCB3D-1E61-BD2B-3DA4-B45D9E13BC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523D4DDC-7030-4448-8C0A-2E207903F81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3591E25F-693E-571C-354D-BD0EC84A829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19B842AA-628D-D2E3-EAB6-58B8171B5E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87F3A791-7AD7-478D-8072-0D032B836C2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DA318C16-7E3F-11F7-1674-0791F7A2277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25D162DC-D698-0119-8EE2-EF7149DA95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758A07EA-07C0-48C7-8FAE-412120BB3DB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97A995BB-7606-E6C3-6F6D-F6EE0A982E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28E2A9D-8FDF-A42B-2809-CA6509E220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1DA110CC-F201-4341-9A5B-E487D0C88EA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12B7EAA0-492F-BF40-DF0A-405FEED35EE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49A4F60-C81C-059E-0245-4BAE561924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A8043730-5EC9-4884-94C1-F7FBD978AD3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AA2610D-8118-D042-2254-37BA957AA31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BB683938-35B9-C4C1-19BB-08389D888D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3031D7C8-14E6-46CB-8782-841C03EA3EC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D3E817DA-8B3E-DA97-CCA3-A6F2FBDBC28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F4A2C23-DA75-6FD3-112F-AD9B836742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16BBAF57-2BCF-4977-BA84-A9F27BC151B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4984078F-6C09-2927-3926-0CA28A14774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1D460BD-5883-8D18-34BB-C1961184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427C895-B07A-4C7D-8FB0-5EB613B1B29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A483CC2E-9494-A6C6-D0A5-2B3075A4BF7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AA55B345-0C02-68E5-D505-E55A19282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5CAD44B0-9E2E-4CFA-A5FE-D8B1CF046DC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DE653102-1A4C-B4CF-ABA2-8C9A968586A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0190335-920B-91AF-5CF5-E3200064B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700C0114-E701-49FB-8E34-D488EBE782A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9E328C14-53A8-CB3F-574A-C66F7DF52C9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6894D078-0BED-AD33-F6DD-F5D0BA4B2A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5EC05C92-91B2-4436-8C6F-CAD345529B0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16170CBB-C4E1-51D5-245E-517F7BFEADD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8F0C0A39-3C24-0DDE-F8F2-F9024ADC4B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EA783BF7-AD98-45D7-9B62-95EEE378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77A084-E82D-4930-B1C7-B517C837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285FFF-601F-4C76-B45E-B7C026156D7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A3B5C42-D3CB-95D7-9456-FBD1E1A959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634D2AC5-50FF-470D-5708-30C75D81FA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ADE25E51-1F89-465F-A450-77DDB36D01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913C58DA-D7D2-7339-B087-D10699E739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BAF554C-8D48-05F8-B44F-05439CFE21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4605673A-9F1F-41ED-A142-753A894181C4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DA995043-6AFB-F923-9D21-46F7C8E8EE4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1B47BB86-BA87-042D-5AFA-20C7A3EE9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768AAB31-A0AD-4DD9-84C4-52D33DCB33E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700D027C-2C38-5D5D-65F0-D797BF834DB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B4180FC7-90B7-676E-780C-1EE53820D7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4D44CAA1-3557-4005-B6FC-FF8959CBF322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7209E6FC-B86B-B528-8CA9-4B38D985E49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826E6BCB-CE9C-9EA8-A049-C43A7C1D51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356E93EE-22BE-4904-A8F6-CA074FFA11B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832ED8EE-4734-8F62-B8F7-90BED0611A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82A4E56F-CAD8-4055-C431-316EA2AB90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E1EC263B-6CDA-4745-91C7-3ABEC3111A85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873EF50E-5246-D28E-DBAD-CD905F41B88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4717B9F2-3D5C-314F-4799-CE9C8F69A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33477162-EB3A-403D-A9F3-EB8E826412E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231B7D70-0F2D-641C-D24A-A125B1A6B9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41D6698E-EB64-6B61-6BCA-36CF7A4755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1F8519C9-F227-447A-85C9-F83F898C99E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A9B95A1A-54C7-802A-FF28-A23C201DA9E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7E93188-6092-CE82-1523-BD1D9EAAD0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B068CD5D-7C31-45DE-B555-0D6A0335640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AB09CCD8-4D03-EE68-492F-578C759CDC8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DACFCC4-F558-ABEF-CB3B-404C5FA1E7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3EC0AF2A-DF1B-40FB-82F3-4FAF6ECF541B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3B55860-52CC-0817-282B-DA20791CE61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710733D0-D62B-2038-415B-9055FF6B3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CFEB4413-5E12-43A8-B742-EAE98368B0F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804048E3-6F26-BA8E-91BD-4276FFD0003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D2D2ACE-18FB-AEE7-F317-569DE0E1D3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F9B55B3F-72B7-4B86-9C74-CC0D444E274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2695CDF8-BD5B-A0C0-60A2-9BECB13A17F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664885F-E70C-4449-F5D9-02D203620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95139F7B-02D8-44D0-91B9-107A5F3F113D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E5D2E256-D988-B0FD-B39D-DE95FDA7A26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D33BBAF7-871F-4E1D-AD74-B71404817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A724E651-4D39-49F0-A699-7560EC7EE63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8BA22116-9850-283F-D89C-EA56D4D89B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3E4A3A0-34A0-24A2-3A5B-139A847E23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14E5CC4A-D4D2-4B73-BF82-66142311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1AFB3-1418-4779-B0D6-F017379D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81</xdr:row>
      <xdr:rowOff>133350</xdr:rowOff>
    </xdr:from>
    <xdr:to>
      <xdr:col>14</xdr:col>
      <xdr:colOff>638175</xdr:colOff>
      <xdr:row>96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1B943C4F-54F9-4730-945D-3027C0DFB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16DC2641-C73A-43FE-8940-06AA11B3A79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824B9596-D145-797A-0099-D58AC1534A7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4B19BFD1-1E9B-08CE-52A7-28B204AF7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9BBF8ECB-56CD-47BA-8FD7-25B6AA35E3D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AF2BF85-85EB-E8F0-B49B-51461319D3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CB0BF519-6136-F4BF-8482-57AE1A7A9C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B8C8C399-91CF-4C22-8516-316947FE6D5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68D404B5-E5A0-09CF-C428-6AF311232B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5B020314-F093-7042-8400-1D858ACE3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2A853B4F-0848-416B-8EE4-56C7108DF6F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AF1131E6-2706-C01A-67E7-665B7009EE5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14DC2729-C642-7C72-96DD-EFA8C30447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AF1472F1-9652-4966-AC3F-90F03B772926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FED44810-1912-9D8E-9BD0-AF385717C6C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561513D4-8B86-B87B-E8DF-FCBD1D9A7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4826D5A5-A3A0-4E08-85E9-78413282B721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630F260E-F04B-62C1-802D-64BDC4D82ED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2137F67D-B61F-ED19-33F2-43BFD8432C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22D13E1F-5A39-403A-B4A8-20457CBB3FC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8635C3DC-75C1-D9E4-411B-3E8E7C9AB1C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24615EDD-6587-BA29-8BF2-ECD7F21508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8797FF6A-7709-423F-B704-B14363F2819E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3929A75-6AAD-8502-DA1D-8B753BC731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35ECAE65-6E10-E7C0-FB33-8766EA9274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C59D832E-B65A-42A1-96B5-79E9146CEB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A5D1C8CC-390D-49CD-6A98-43DEA4652FF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B14E6A86-5806-EB32-DCEF-8223525BE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B77C5998-53C3-4273-9E26-22A921B0614F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62ED334D-D6D8-1BD4-1451-2B53AC0CD6A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E55F35B3-BE22-1A71-71A7-AC977B9780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766CAE59-DC2D-466D-9974-AC0970C1251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13D3C989-FBEC-B0D1-A0A0-E714F8CAE22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68226300-6017-5F81-BD10-3197163BF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B222D292-11D2-4ECD-A87D-41716717860C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2171FE8-B763-561D-DA82-76CFD174F3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9075AC2-C0DD-13AB-254D-B5B52837D6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4D4BDA04-342F-4F30-8384-77D8A22D7B77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E6CAF13C-2C3F-98D1-46B8-D94FBB27647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2DEDA69D-54E6-D5C3-04E7-03AB3611B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8551F904-AC97-4DAC-865B-D2B8C9BD3EA8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8DC43567-ADD7-3E77-57DA-BF537F27D23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E4AF4DB9-1EEE-8C89-FEE8-D84EC83E24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D2C465AA-456F-49D5-BE52-E2A3FA85A00A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8680340C-E3A5-8C5E-77A3-FB556AB043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B1DD1A9D-3CA1-5AF3-B4CB-0CB2AF9DE4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3" name="Imagen 1">
          <a:extLst>
            <a:ext uri="{FF2B5EF4-FFF2-40B4-BE49-F238E27FC236}">
              <a16:creationId xmlns:a16="http://schemas.microsoft.com/office/drawing/2014/main" id="{7E39D98F-3EC6-4F63-93E2-4BDA60CE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2"/>
  <sheetViews>
    <sheetView topLeftCell="C45" zoomScale="90" zoomScaleNormal="90" workbookViewId="0">
      <selection activeCell="T75" sqref="T75"/>
    </sheetView>
  </sheetViews>
  <sheetFormatPr baseColWidth="10" defaultRowHeight="12.75" x14ac:dyDescent="0.2"/>
  <cols>
    <col min="1" max="1" width="3" style="1" customWidth="1"/>
    <col min="2" max="2" width="34.7109375" style="3" customWidth="1"/>
    <col min="3" max="3" width="44.28515625" style="1" customWidth="1"/>
    <col min="4" max="15" width="7.42578125" style="1" customWidth="1"/>
    <col min="16" max="16" width="17" style="1" bestFit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155"/>
      <c r="C2" s="158" t="s">
        <v>36</v>
      </c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61" t="s">
        <v>95</v>
      </c>
      <c r="O2" s="162"/>
      <c r="P2" s="163"/>
      <c r="S2" s="47">
        <v>0.8</v>
      </c>
    </row>
    <row r="3" spans="1:19" ht="15.75" customHeight="1" x14ac:dyDescent="0.2">
      <c r="B3" s="156"/>
      <c r="C3" s="164" t="s">
        <v>38</v>
      </c>
      <c r="D3" s="165"/>
      <c r="E3" s="165"/>
      <c r="F3" s="165"/>
      <c r="G3" s="165"/>
      <c r="H3" s="165"/>
      <c r="I3" s="165"/>
      <c r="J3" s="165"/>
      <c r="K3" s="165"/>
      <c r="L3" s="165"/>
      <c r="M3" s="166"/>
      <c r="N3" s="167" t="s">
        <v>104</v>
      </c>
      <c r="O3" s="168"/>
      <c r="P3" s="169"/>
      <c r="S3" s="47">
        <v>0.79998999999999998</v>
      </c>
    </row>
    <row r="4" spans="1:19" ht="15.75" customHeight="1" x14ac:dyDescent="0.2">
      <c r="B4" s="156"/>
      <c r="C4" s="164" t="s">
        <v>39</v>
      </c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7" t="s">
        <v>96</v>
      </c>
      <c r="O4" s="168"/>
      <c r="P4" s="169"/>
      <c r="S4" s="47">
        <v>0.65</v>
      </c>
    </row>
    <row r="5" spans="1:19" ht="16.5" customHeight="1" thickBot="1" x14ac:dyDescent="0.25">
      <c r="B5" s="157"/>
      <c r="C5" s="170" t="s">
        <v>40</v>
      </c>
      <c r="D5" s="171"/>
      <c r="E5" s="171"/>
      <c r="F5" s="171"/>
      <c r="G5" s="171"/>
      <c r="H5" s="171"/>
      <c r="I5" s="171"/>
      <c r="J5" s="171"/>
      <c r="K5" s="171"/>
      <c r="L5" s="171"/>
      <c r="M5" s="172"/>
      <c r="N5" s="173" t="s">
        <v>41</v>
      </c>
      <c r="O5" s="174"/>
      <c r="P5" s="175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176" t="s">
        <v>44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Q7" s="3"/>
      <c r="S7" s="47"/>
    </row>
    <row r="8" spans="1:19" ht="13.5" thickBot="1" x14ac:dyDescent="0.25">
      <c r="A8" s="3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  <c r="Q8" s="3"/>
    </row>
    <row r="9" spans="1:19" ht="3" customHeight="1" thickBot="1" x14ac:dyDescent="0.25">
      <c r="A9" s="3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3"/>
    </row>
    <row r="10" spans="1:19" ht="26.25" customHeight="1" thickBot="1" x14ac:dyDescent="0.25">
      <c r="A10" s="3"/>
      <c r="B10" s="22" t="s">
        <v>54</v>
      </c>
      <c r="C10" s="183">
        <v>2024</v>
      </c>
      <c r="D10" s="184"/>
      <c r="E10" s="184"/>
      <c r="F10" s="184"/>
      <c r="G10" s="184"/>
      <c r="H10" s="184"/>
      <c r="I10" s="185"/>
      <c r="J10" s="186" t="s">
        <v>1</v>
      </c>
      <c r="K10" s="187"/>
      <c r="L10" s="187"/>
      <c r="M10" s="187"/>
      <c r="N10" s="188" t="s">
        <v>116</v>
      </c>
      <c r="O10" s="189"/>
      <c r="P10" s="190"/>
      <c r="Q10" s="3"/>
    </row>
    <row r="11" spans="1:19" ht="3" customHeight="1" thickBot="1" x14ac:dyDescent="0.25">
      <c r="A11" s="3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3"/>
    </row>
    <row r="12" spans="1:19" ht="30" customHeight="1" thickBot="1" x14ac:dyDescent="0.25">
      <c r="A12" s="3"/>
      <c r="B12" s="8" t="s">
        <v>0</v>
      </c>
      <c r="C12" s="194" t="s">
        <v>30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5"/>
      <c r="Q12" s="3"/>
    </row>
    <row r="13" spans="1:19" ht="3" customHeight="1" thickBot="1" x14ac:dyDescent="0.25">
      <c r="A13" s="3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8"/>
      <c r="Q13" s="3"/>
    </row>
    <row r="14" spans="1:19" ht="30" customHeight="1" thickBot="1" x14ac:dyDescent="0.25">
      <c r="A14" s="3"/>
      <c r="B14" s="8" t="s">
        <v>6</v>
      </c>
      <c r="C14" s="199" t="s">
        <v>171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1"/>
      <c r="Q14" s="3"/>
    </row>
    <row r="15" spans="1:19" ht="3" customHeight="1" thickBot="1" x14ac:dyDescent="0.25">
      <c r="A15" s="3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/>
      <c r="Q15" s="3"/>
    </row>
    <row r="16" spans="1:19" ht="36" customHeight="1" thickBot="1" x14ac:dyDescent="0.25">
      <c r="A16" s="3"/>
      <c r="B16" s="8" t="s">
        <v>25</v>
      </c>
      <c r="C16" s="202" t="s">
        <v>172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4"/>
      <c r="Q16" s="3"/>
    </row>
    <row r="17" spans="1:17" ht="4.5" customHeight="1" thickBot="1" x14ac:dyDescent="0.25">
      <c r="A17" s="3"/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3"/>
      <c r="Q17" s="3"/>
    </row>
    <row r="18" spans="1:17" ht="39" customHeight="1" thickBot="1" x14ac:dyDescent="0.25">
      <c r="A18" s="3"/>
      <c r="B18" s="8" t="s">
        <v>11</v>
      </c>
      <c r="C18" s="205" t="s">
        <v>111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7"/>
      <c r="Q18" s="3"/>
    </row>
    <row r="19" spans="1:17" ht="3" customHeight="1" thickBot="1" x14ac:dyDescent="0.25">
      <c r="A19" s="3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3"/>
    </row>
    <row r="20" spans="1:17" ht="17.25" customHeight="1" thickBot="1" x14ac:dyDescent="0.25">
      <c r="A20" s="3"/>
      <c r="B20" s="209" t="s">
        <v>26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1"/>
      <c r="Q20" s="3"/>
    </row>
    <row r="21" spans="1:17" ht="3" customHeight="1" thickBot="1" x14ac:dyDescent="0.25">
      <c r="A21" s="3"/>
      <c r="B21" s="212"/>
      <c r="C21" s="213"/>
      <c r="D21" s="213"/>
      <c r="E21" s="213"/>
      <c r="F21" s="213"/>
      <c r="G21" s="213"/>
      <c r="H21" s="213"/>
      <c r="I21" s="213"/>
      <c r="J21" s="213"/>
      <c r="K21" s="214"/>
      <c r="L21" s="213"/>
      <c r="M21" s="213"/>
      <c r="N21" s="213"/>
      <c r="O21" s="213"/>
      <c r="P21" s="215"/>
      <c r="Q21" s="3"/>
    </row>
    <row r="22" spans="1:17" ht="51" customHeight="1" thickBot="1" x14ac:dyDescent="0.25">
      <c r="A22" s="3"/>
      <c r="B22" s="8" t="s">
        <v>3</v>
      </c>
      <c r="C22" s="216" t="s">
        <v>173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8"/>
      <c r="Q22" s="3"/>
    </row>
    <row r="23" spans="1:17" ht="3" customHeight="1" thickBot="1" x14ac:dyDescent="0.25">
      <c r="A23" s="3"/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3"/>
      <c r="Q23" s="3"/>
    </row>
    <row r="24" spans="1:17" ht="93.75" customHeight="1" thickBot="1" x14ac:dyDescent="0.25">
      <c r="A24" s="3"/>
      <c r="B24" s="8" t="s">
        <v>12</v>
      </c>
      <c r="C24" s="222" t="s">
        <v>174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3"/>
    </row>
    <row r="25" spans="1:17" ht="3" customHeight="1" thickBot="1" x14ac:dyDescent="0.25">
      <c r="A25" s="3"/>
      <c r="B25" s="225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3"/>
    </row>
    <row r="26" spans="1:17" ht="13.5" customHeight="1" thickBot="1" x14ac:dyDescent="0.25">
      <c r="A26" s="3"/>
      <c r="B26" s="9" t="s">
        <v>2</v>
      </c>
      <c r="C26" s="228">
        <v>0.85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3"/>
    </row>
    <row r="27" spans="1:17" ht="3" customHeight="1" thickBot="1" x14ac:dyDescent="0.25">
      <c r="A27" s="3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"/>
    </row>
    <row r="28" spans="1:17" ht="12.75" customHeight="1" thickBot="1" x14ac:dyDescent="0.25">
      <c r="A28" s="3"/>
      <c r="B28" s="9" t="s">
        <v>13</v>
      </c>
      <c r="C28" s="10" t="s">
        <v>14</v>
      </c>
      <c r="D28" s="234" t="s">
        <v>158</v>
      </c>
      <c r="E28" s="229"/>
      <c r="F28" s="229"/>
      <c r="G28" s="230"/>
      <c r="H28" s="235" t="s">
        <v>15</v>
      </c>
      <c r="I28" s="235"/>
      <c r="J28" s="235"/>
      <c r="K28" s="234" t="s">
        <v>159</v>
      </c>
      <c r="L28" s="229"/>
      <c r="M28" s="230"/>
      <c r="N28" s="236" t="s">
        <v>16</v>
      </c>
      <c r="O28" s="237"/>
      <c r="P28" s="102" t="s">
        <v>160</v>
      </c>
      <c r="Q28" s="3"/>
    </row>
    <row r="29" spans="1:17" ht="3" customHeight="1" thickBot="1" x14ac:dyDescent="0.25">
      <c r="A29" s="3"/>
      <c r="B29" s="238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40"/>
      <c r="Q29" s="3"/>
    </row>
    <row r="30" spans="1:17" ht="13.5" thickBot="1" x14ac:dyDescent="0.25">
      <c r="A30" s="3"/>
      <c r="B30" s="21" t="s">
        <v>7</v>
      </c>
      <c r="C30" s="241">
        <v>22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3"/>
    </row>
    <row r="31" spans="1:17" ht="3" customHeight="1" thickBot="1" x14ac:dyDescent="0.25">
      <c r="A31" s="3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3"/>
      <c r="Q31" s="3"/>
    </row>
    <row r="32" spans="1:17" ht="13.5" thickBot="1" x14ac:dyDescent="0.25">
      <c r="A32" s="3"/>
      <c r="B32" s="21" t="s">
        <v>4</v>
      </c>
      <c r="C32" s="219" t="s">
        <v>50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1"/>
      <c r="Q32" s="3"/>
    </row>
    <row r="33" spans="1:17" ht="3" customHeight="1" thickBot="1" x14ac:dyDescent="0.25">
      <c r="A33" s="3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3"/>
      <c r="Q33" s="3"/>
    </row>
    <row r="34" spans="1:17" ht="13.5" thickBot="1" x14ac:dyDescent="0.25">
      <c r="A34" s="3"/>
      <c r="B34" s="21" t="s">
        <v>23</v>
      </c>
      <c r="C34" s="219" t="s">
        <v>50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3"/>
    </row>
    <row r="35" spans="1:17" ht="3" customHeight="1" thickBot="1" x14ac:dyDescent="0.25">
      <c r="A35" s="3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8"/>
      <c r="Q35" s="3"/>
    </row>
    <row r="36" spans="1:17" ht="16.5" customHeight="1" thickBot="1" x14ac:dyDescent="0.25">
      <c r="A36" s="3"/>
      <c r="B36" s="21" t="s">
        <v>43</v>
      </c>
      <c r="C36" s="241" t="s">
        <v>50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1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242" t="s">
        <v>17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4"/>
      <c r="Q38" s="3"/>
    </row>
    <row r="39" spans="1:17" x14ac:dyDescent="0.2">
      <c r="A39" s="3"/>
      <c r="B39" s="46" t="s">
        <v>22</v>
      </c>
      <c r="C39" s="245" t="s">
        <v>18</v>
      </c>
      <c r="D39" s="245"/>
      <c r="E39" s="245"/>
      <c r="F39" s="245"/>
      <c r="G39" s="245"/>
      <c r="H39" s="245" t="s">
        <v>7</v>
      </c>
      <c r="I39" s="245"/>
      <c r="J39" s="245"/>
      <c r="K39" s="245"/>
      <c r="L39" s="245"/>
      <c r="M39" s="245" t="s">
        <v>19</v>
      </c>
      <c r="N39" s="245"/>
      <c r="O39" s="245"/>
      <c r="P39" s="246"/>
      <c r="Q39" s="3"/>
    </row>
    <row r="40" spans="1:17" ht="45" customHeight="1" x14ac:dyDescent="0.2">
      <c r="A40" s="3"/>
      <c r="B40" s="55" t="s">
        <v>175</v>
      </c>
      <c r="C40" s="252" t="s">
        <v>118</v>
      </c>
      <c r="D40" s="252"/>
      <c r="E40" s="252"/>
      <c r="F40" s="252"/>
      <c r="G40" s="252"/>
      <c r="H40" s="252" t="s">
        <v>119</v>
      </c>
      <c r="I40" s="252"/>
      <c r="J40" s="252"/>
      <c r="K40" s="252"/>
      <c r="L40" s="252"/>
      <c r="M40" s="253" t="s">
        <v>120</v>
      </c>
      <c r="N40" s="253"/>
      <c r="O40" s="253"/>
      <c r="P40" s="254"/>
      <c r="Q40" s="3"/>
    </row>
    <row r="41" spans="1:17" ht="39" thickBot="1" x14ac:dyDescent="0.25">
      <c r="A41" s="3"/>
      <c r="B41" s="56" t="s">
        <v>176</v>
      </c>
      <c r="C41" s="255" t="s">
        <v>118</v>
      </c>
      <c r="D41" s="255"/>
      <c r="E41" s="255"/>
      <c r="F41" s="255"/>
      <c r="G41" s="255"/>
      <c r="H41" s="255" t="s">
        <v>119</v>
      </c>
      <c r="I41" s="255"/>
      <c r="J41" s="255"/>
      <c r="K41" s="255"/>
      <c r="L41" s="255"/>
      <c r="M41" s="256" t="s">
        <v>120</v>
      </c>
      <c r="N41" s="256"/>
      <c r="O41" s="256"/>
      <c r="P41" s="257"/>
      <c r="Q41" s="3"/>
    </row>
    <row r="42" spans="1:17" ht="3" customHeight="1" thickBot="1" x14ac:dyDescent="0.25">
      <c r="A42" s="3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3"/>
    </row>
    <row r="43" spans="1:17" ht="13.5" customHeight="1" x14ac:dyDescent="0.2">
      <c r="A43" s="3"/>
      <c r="B43" s="242" t="s">
        <v>8</v>
      </c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4"/>
      <c r="Q43" s="3"/>
    </row>
    <row r="44" spans="1:17" ht="3" customHeight="1" x14ac:dyDescent="0.2">
      <c r="A44" s="3"/>
      <c r="B44" s="124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5"/>
      <c r="Q44" s="3"/>
    </row>
    <row r="45" spans="1:17" x14ac:dyDescent="0.2">
      <c r="A45" s="3"/>
      <c r="B45" s="247" t="s">
        <v>20</v>
      </c>
      <c r="C45" s="111" t="s">
        <v>9</v>
      </c>
      <c r="D45" s="123" t="s">
        <v>67</v>
      </c>
      <c r="E45" s="123" t="s">
        <v>68</v>
      </c>
      <c r="F45" s="123" t="s">
        <v>69</v>
      </c>
      <c r="G45" s="123" t="s">
        <v>70</v>
      </c>
      <c r="H45" s="123" t="s">
        <v>71</v>
      </c>
      <c r="I45" s="123" t="s">
        <v>72</v>
      </c>
      <c r="J45" s="123" t="s">
        <v>73</v>
      </c>
      <c r="K45" s="123" t="s">
        <v>74</v>
      </c>
      <c r="L45" s="123" t="s">
        <v>75</v>
      </c>
      <c r="M45" s="123" t="s">
        <v>76</v>
      </c>
      <c r="N45" s="123" t="s">
        <v>77</v>
      </c>
      <c r="O45" s="123" t="s">
        <v>78</v>
      </c>
      <c r="P45" s="126" t="s">
        <v>24</v>
      </c>
      <c r="Q45" s="3"/>
    </row>
    <row r="46" spans="1:17" x14ac:dyDescent="0.2">
      <c r="A46" s="3"/>
      <c r="B46" s="247"/>
      <c r="C46" s="111" t="s">
        <v>177</v>
      </c>
      <c r="D46" s="259">
        <f>'1.1. Registro pronunciamiento a'!D10</f>
        <v>0.96453900709219853</v>
      </c>
      <c r="E46" s="259"/>
      <c r="F46" s="259"/>
      <c r="G46" s="259"/>
      <c r="H46" s="259" t="str">
        <f>'1.1. Registro pronunciamiento a'!F10</f>
        <v>0</v>
      </c>
      <c r="I46" s="259"/>
      <c r="J46" s="259"/>
      <c r="K46" s="259"/>
      <c r="L46" s="259" t="str">
        <f>'1.1. Registro pronunciamiento a'!H10</f>
        <v>0</v>
      </c>
      <c r="M46" s="259"/>
      <c r="N46" s="259"/>
      <c r="O46" s="259"/>
      <c r="P46" s="127">
        <f>'1.1. Registro pronunciamiento a'!J10</f>
        <v>0.96453900709219853</v>
      </c>
      <c r="Q46" s="3"/>
    </row>
    <row r="47" spans="1:17" x14ac:dyDescent="0.2">
      <c r="A47" s="3"/>
      <c r="B47" s="247"/>
      <c r="C47" s="111" t="s">
        <v>178</v>
      </c>
      <c r="D47" s="259">
        <f>'1.1. Registro pronunciamiento a'!D13</f>
        <v>1.0344827586206897</v>
      </c>
      <c r="E47" s="259"/>
      <c r="F47" s="259"/>
      <c r="G47" s="259"/>
      <c r="H47" s="259" t="str">
        <f>'1.1. Registro pronunciamiento a'!F13</f>
        <v>0</v>
      </c>
      <c r="I47" s="259"/>
      <c r="J47" s="259"/>
      <c r="K47" s="259"/>
      <c r="L47" s="259" t="str">
        <f>'1.1. Registro pronunciamiento a'!H13</f>
        <v>0</v>
      </c>
      <c r="M47" s="259"/>
      <c r="N47" s="259"/>
      <c r="O47" s="259"/>
      <c r="P47" s="127">
        <f>'1.1. Registro pronunciamiento a'!J13</f>
        <v>1.0344827586206897</v>
      </c>
      <c r="Q47" s="3"/>
    </row>
    <row r="48" spans="1:17" x14ac:dyDescent="0.2">
      <c r="A48" s="3"/>
      <c r="B48" s="247"/>
      <c r="C48" s="111" t="s">
        <v>179</v>
      </c>
      <c r="D48" s="259">
        <f>'1.1. Registro pronunciamiento a'!D16</f>
        <v>0.91566265060240959</v>
      </c>
      <c r="E48" s="259"/>
      <c r="F48" s="259"/>
      <c r="G48" s="259"/>
      <c r="H48" s="259" t="str">
        <f>'1.1. Registro pronunciamiento a'!F16</f>
        <v>0</v>
      </c>
      <c r="I48" s="259"/>
      <c r="J48" s="259"/>
      <c r="K48" s="259"/>
      <c r="L48" s="259" t="str">
        <f>'1.1. Registro pronunciamiento a'!H16</f>
        <v>0</v>
      </c>
      <c r="M48" s="259"/>
      <c r="N48" s="259"/>
      <c r="O48" s="259"/>
      <c r="P48" s="127">
        <f>'1.1. Registro pronunciamiento a'!J16</f>
        <v>0.91566265060240959</v>
      </c>
      <c r="Q48" s="3"/>
    </row>
    <row r="49" spans="1:17" x14ac:dyDescent="0.2">
      <c r="A49" s="3"/>
      <c r="B49" s="247"/>
      <c r="C49" s="111" t="s">
        <v>180</v>
      </c>
      <c r="D49" s="259">
        <f>'1.1. Registro pronunciamiento a'!D19</f>
        <v>1</v>
      </c>
      <c r="E49" s="259"/>
      <c r="F49" s="259"/>
      <c r="G49" s="259"/>
      <c r="H49" s="259" t="str">
        <f>'1.1. Registro pronunciamiento a'!F19</f>
        <v>0</v>
      </c>
      <c r="I49" s="259"/>
      <c r="J49" s="259"/>
      <c r="K49" s="259"/>
      <c r="L49" s="259" t="str">
        <f>'1.1. Registro pronunciamiento a'!H19</f>
        <v>0</v>
      </c>
      <c r="M49" s="259"/>
      <c r="N49" s="259"/>
      <c r="O49" s="259"/>
      <c r="P49" s="127">
        <f>'1.1. Registro pronunciamiento a'!J19</f>
        <v>1</v>
      </c>
      <c r="Q49" s="3"/>
    </row>
    <row r="50" spans="1:17" x14ac:dyDescent="0.2">
      <c r="A50" s="3"/>
      <c r="B50" s="247"/>
      <c r="C50" s="111" t="s">
        <v>181</v>
      </c>
      <c r="D50" s="259">
        <f>'1.1. Registro pronunciamiento a'!D21</f>
        <v>1</v>
      </c>
      <c r="E50" s="259"/>
      <c r="F50" s="259"/>
      <c r="G50" s="259"/>
      <c r="H50" s="259" t="str">
        <f>'1.1. Registro pronunciamiento a'!F21</f>
        <v>0</v>
      </c>
      <c r="I50" s="259"/>
      <c r="J50" s="259"/>
      <c r="K50" s="259"/>
      <c r="L50" s="259" t="str">
        <f>'1.1. Registro pronunciamiento a'!H21</f>
        <v>0</v>
      </c>
      <c r="M50" s="259"/>
      <c r="N50" s="259"/>
      <c r="O50" s="259"/>
      <c r="P50" s="127">
        <f>'1.1. Registro pronunciamiento a'!J21</f>
        <v>1</v>
      </c>
      <c r="Q50" s="3"/>
    </row>
    <row r="51" spans="1:17" x14ac:dyDescent="0.2">
      <c r="A51" s="3"/>
      <c r="B51" s="247"/>
      <c r="C51" s="111" t="s">
        <v>182</v>
      </c>
      <c r="D51" s="259">
        <f>'1.1. Registro pronunciamiento a'!D23</f>
        <v>0.88888888888888884</v>
      </c>
      <c r="E51" s="259"/>
      <c r="F51" s="259"/>
      <c r="G51" s="259"/>
      <c r="H51" s="259" t="str">
        <f>'1.1. Registro pronunciamiento a'!F23</f>
        <v>0</v>
      </c>
      <c r="I51" s="259"/>
      <c r="J51" s="259"/>
      <c r="K51" s="259"/>
      <c r="L51" s="259" t="str">
        <f>'1.1. Registro pronunciamiento a'!H23</f>
        <v>0</v>
      </c>
      <c r="M51" s="259"/>
      <c r="N51" s="259"/>
      <c r="O51" s="259"/>
      <c r="P51" s="127">
        <f>'1.1. Registro pronunciamiento a'!J23</f>
        <v>0.88888888888888884</v>
      </c>
      <c r="Q51" s="3"/>
    </row>
    <row r="52" spans="1:17" x14ac:dyDescent="0.2">
      <c r="A52" s="3"/>
      <c r="B52" s="247"/>
      <c r="C52" s="111" t="s">
        <v>183</v>
      </c>
      <c r="D52" s="259">
        <f>'1.1. Registro pronunciamiento a'!D25</f>
        <v>1</v>
      </c>
      <c r="E52" s="259"/>
      <c r="F52" s="259"/>
      <c r="G52" s="259"/>
      <c r="H52" s="259" t="str">
        <f>'1.1. Registro pronunciamiento a'!F25</f>
        <v>0</v>
      </c>
      <c r="I52" s="259"/>
      <c r="J52" s="259"/>
      <c r="K52" s="259"/>
      <c r="L52" s="259" t="str">
        <f>'1.1. Registro pronunciamiento a'!H25</f>
        <v>0</v>
      </c>
      <c r="M52" s="259"/>
      <c r="N52" s="259"/>
      <c r="O52" s="259"/>
      <c r="P52" s="127">
        <f>'1.1. Registro pronunciamiento a'!J25</f>
        <v>1</v>
      </c>
      <c r="Q52" s="3"/>
    </row>
    <row r="53" spans="1:17" x14ac:dyDescent="0.2">
      <c r="A53" s="3"/>
      <c r="B53" s="247"/>
      <c r="C53" s="111" t="s">
        <v>184</v>
      </c>
      <c r="D53" s="259" t="str">
        <f>'1.1. Registro pronunciamiento a'!D27</f>
        <v>0</v>
      </c>
      <c r="E53" s="259"/>
      <c r="F53" s="259"/>
      <c r="G53" s="259"/>
      <c r="H53" s="259" t="str">
        <f>'1.1. Registro pronunciamiento a'!F27</f>
        <v>0</v>
      </c>
      <c r="I53" s="259"/>
      <c r="J53" s="259"/>
      <c r="K53" s="259"/>
      <c r="L53" s="259" t="str">
        <f>'1.1. Registro pronunciamiento a'!H27</f>
        <v>0</v>
      </c>
      <c r="M53" s="259"/>
      <c r="N53" s="259"/>
      <c r="O53" s="259"/>
      <c r="P53" s="127" t="str">
        <f>'1.1. Registro pronunciamiento a'!J27</f>
        <v>0</v>
      </c>
      <c r="Q53" s="3"/>
    </row>
    <row r="54" spans="1:17" ht="13.5" thickBot="1" x14ac:dyDescent="0.25">
      <c r="A54" s="3"/>
      <c r="B54" s="248"/>
      <c r="C54" s="128" t="s">
        <v>185</v>
      </c>
      <c r="D54" s="258">
        <f>'1.1. Registro pronunciamiento a'!D29</f>
        <v>1.1363636363636365</v>
      </c>
      <c r="E54" s="258"/>
      <c r="F54" s="258"/>
      <c r="G54" s="258"/>
      <c r="H54" s="258" t="str">
        <f>'1.1. Registro pronunciamiento a'!F29</f>
        <v>0</v>
      </c>
      <c r="I54" s="258"/>
      <c r="J54" s="258"/>
      <c r="K54" s="258"/>
      <c r="L54" s="258" t="str">
        <f>'1.1. Registro pronunciamiento a'!H29</f>
        <v>0</v>
      </c>
      <c r="M54" s="258"/>
      <c r="N54" s="258"/>
      <c r="O54" s="258"/>
      <c r="P54" s="129">
        <f>'1.1. Registro pronunciamiento a'!J29</f>
        <v>1.1363636363636365</v>
      </c>
      <c r="Q54" s="3"/>
    </row>
    <row r="55" spans="1:17" ht="3" customHeight="1" thickBot="1" x14ac:dyDescent="0.25">
      <c r="A55" s="3"/>
      <c r="B55" s="119">
        <v>0.9</v>
      </c>
      <c r="C55" s="120"/>
      <c r="D55" s="120"/>
      <c r="E55" s="120"/>
      <c r="F55" s="121">
        <f>+$C$26</f>
        <v>0.85</v>
      </c>
      <c r="G55" s="120"/>
      <c r="H55" s="120"/>
      <c r="I55" s="121">
        <f>+$C$26</f>
        <v>0.85</v>
      </c>
      <c r="J55" s="120"/>
      <c r="K55" s="120"/>
      <c r="L55" s="121">
        <f>+$C$26</f>
        <v>0.85</v>
      </c>
      <c r="M55" s="120"/>
      <c r="N55" s="120"/>
      <c r="O55" s="121">
        <f>+$C$26</f>
        <v>0.85</v>
      </c>
      <c r="P55" s="121">
        <f>+$C$26</f>
        <v>0.85</v>
      </c>
      <c r="Q55" s="3"/>
    </row>
    <row r="56" spans="1:17" ht="22.5" customHeight="1" thickBot="1" x14ac:dyDescent="0.25">
      <c r="A56" s="3"/>
      <c r="B56" s="249" t="s">
        <v>21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1"/>
      <c r="Q56" s="3"/>
    </row>
    <row r="57" spans="1:17" x14ac:dyDescent="0.2">
      <c r="A57" s="3"/>
      <c r="B57" s="263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5"/>
      <c r="Q57" s="3"/>
    </row>
    <row r="58" spans="1:17" x14ac:dyDescent="0.2">
      <c r="A58" s="3"/>
      <c r="B58" s="266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8"/>
      <c r="Q58" s="3"/>
    </row>
    <row r="59" spans="1:17" x14ac:dyDescent="0.2">
      <c r="A59" s="3"/>
      <c r="B59" s="266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8"/>
      <c r="Q59" s="3"/>
    </row>
    <row r="60" spans="1:17" x14ac:dyDescent="0.2">
      <c r="A60" s="3"/>
      <c r="B60" s="266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8"/>
      <c r="Q60" s="3"/>
    </row>
    <row r="61" spans="1:17" x14ac:dyDescent="0.2">
      <c r="A61" s="3"/>
      <c r="B61" s="266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8"/>
      <c r="Q61" s="3"/>
    </row>
    <row r="62" spans="1:17" x14ac:dyDescent="0.2">
      <c r="A62" s="3"/>
      <c r="B62" s="266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8"/>
      <c r="Q62" s="3"/>
    </row>
    <row r="63" spans="1:17" x14ac:dyDescent="0.2">
      <c r="A63" s="3"/>
      <c r="B63" s="266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8"/>
      <c r="Q63" s="3"/>
    </row>
    <row r="64" spans="1:17" x14ac:dyDescent="0.2">
      <c r="A64" s="3"/>
      <c r="B64" s="266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8"/>
      <c r="Q64" s="3"/>
    </row>
    <row r="65" spans="1:19" x14ac:dyDescent="0.2">
      <c r="A65" s="3"/>
      <c r="B65" s="266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8"/>
      <c r="Q65" s="3"/>
    </row>
    <row r="66" spans="1:19" x14ac:dyDescent="0.2">
      <c r="A66" s="3"/>
      <c r="B66" s="266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8"/>
      <c r="Q66" s="3"/>
    </row>
    <row r="67" spans="1:19" x14ac:dyDescent="0.2">
      <c r="A67" s="3"/>
      <c r="B67" s="266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8"/>
      <c r="Q67" s="3"/>
    </row>
    <row r="68" spans="1:19" x14ac:dyDescent="0.2">
      <c r="A68" s="3"/>
      <c r="B68" s="266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8"/>
      <c r="Q68" s="3"/>
    </row>
    <row r="69" spans="1:19" x14ac:dyDescent="0.2">
      <c r="A69" s="3"/>
      <c r="B69" s="266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8"/>
      <c r="Q69" s="3"/>
    </row>
    <row r="70" spans="1:19" x14ac:dyDescent="0.2">
      <c r="A70" s="3"/>
      <c r="B70" s="266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8"/>
      <c r="Q70" s="3"/>
    </row>
    <row r="71" spans="1:19" x14ac:dyDescent="0.2">
      <c r="A71" s="3"/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8"/>
      <c r="Q71" s="3"/>
    </row>
    <row r="72" spans="1:19" ht="13.5" thickBot="1" x14ac:dyDescent="0.25">
      <c r="A72" s="3"/>
      <c r="B72" s="269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1"/>
      <c r="Q72" s="3"/>
    </row>
    <row r="73" spans="1:19" s="4" customFormat="1" ht="3" customHeight="1" thickBot="1" x14ac:dyDescent="0.25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S73" s="53"/>
    </row>
    <row r="74" spans="1:19" ht="15" customHeight="1" x14ac:dyDescent="0.2">
      <c r="A74" s="3"/>
      <c r="B74" s="273" t="s">
        <v>5</v>
      </c>
      <c r="C74" s="275" t="s">
        <v>131</v>
      </c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7"/>
      <c r="Q74" s="3"/>
    </row>
    <row r="75" spans="1:19" ht="49.5" customHeight="1" x14ac:dyDescent="0.2">
      <c r="A75" s="3"/>
      <c r="B75" s="274"/>
      <c r="C75" s="278" t="s">
        <v>219</v>
      </c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80"/>
      <c r="Q75" s="3"/>
    </row>
    <row r="76" spans="1:19" ht="15" customHeight="1" x14ac:dyDescent="0.2">
      <c r="A76" s="3"/>
      <c r="B76" s="274"/>
      <c r="C76" s="281" t="s">
        <v>218</v>
      </c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3"/>
      <c r="Q76" s="3"/>
    </row>
    <row r="77" spans="1:19" ht="49.5" customHeight="1" x14ac:dyDescent="0.2">
      <c r="A77" s="3"/>
      <c r="B77" s="274"/>
      <c r="C77" s="278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80"/>
      <c r="Q77" s="3"/>
    </row>
    <row r="78" spans="1:19" ht="18" customHeight="1" x14ac:dyDescent="0.2">
      <c r="A78" s="3"/>
      <c r="B78" s="274"/>
      <c r="C78" s="281" t="s">
        <v>132</v>
      </c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3"/>
      <c r="Q78" s="3"/>
    </row>
    <row r="79" spans="1:19" ht="49.5" customHeight="1" thickBot="1" x14ac:dyDescent="0.25">
      <c r="A79" s="3"/>
      <c r="B79" s="274"/>
      <c r="C79" s="278"/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80"/>
      <c r="Q79" s="3"/>
    </row>
    <row r="80" spans="1:19" ht="30.75" customHeight="1" thickBot="1" x14ac:dyDescent="0.25">
      <c r="A80" s="3"/>
      <c r="B80" s="54" t="s">
        <v>42</v>
      </c>
      <c r="C80" s="260" t="s">
        <v>187</v>
      </c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5"/>
      <c r="Q80" s="3"/>
    </row>
    <row r="81" spans="1:17" ht="27.75" customHeight="1" thickBot="1" x14ac:dyDescent="0.25">
      <c r="A81" s="3"/>
      <c r="B81" s="54" t="s">
        <v>55</v>
      </c>
      <c r="C81" s="261" t="s">
        <v>56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2"/>
      <c r="Q81" s="3"/>
    </row>
    <row r="82" spans="1:17" x14ac:dyDescent="0.2">
      <c r="B82" s="1"/>
    </row>
    <row r="83" spans="1:17" x14ac:dyDescent="0.2">
      <c r="B83" s="1"/>
    </row>
    <row r="84" spans="1:17" x14ac:dyDescent="0.2">
      <c r="B84" s="1"/>
      <c r="C84" s="5"/>
    </row>
    <row r="85" spans="1:17" hidden="1" x14ac:dyDescent="0.2">
      <c r="B85" s="1"/>
      <c r="C85" s="1">
        <v>2018</v>
      </c>
    </row>
    <row r="86" spans="1:17" hidden="1" x14ac:dyDescent="0.2">
      <c r="B86" s="1"/>
      <c r="C86" s="1">
        <v>2019</v>
      </c>
    </row>
    <row r="87" spans="1:17" x14ac:dyDescent="0.2">
      <c r="B87" s="1"/>
    </row>
    <row r="88" spans="1:17" x14ac:dyDescent="0.2">
      <c r="B88" s="1"/>
    </row>
    <row r="89" spans="1:17" x14ac:dyDescent="0.2">
      <c r="B89" s="1"/>
    </row>
    <row r="90" spans="1:17" x14ac:dyDescent="0.2">
      <c r="B90" s="1"/>
    </row>
    <row r="91" spans="1:17" x14ac:dyDescent="0.2">
      <c r="B91" s="1"/>
    </row>
    <row r="92" spans="1:17" s="2" customFormat="1" x14ac:dyDescent="0.2"/>
    <row r="93" spans="1:17" s="2" customForma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1:17" s="2" customForma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7" s="2" customForma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1:17" s="2" customForma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2:17" s="2" customFormat="1" x14ac:dyDescent="0.2">
      <c r="B97" s="36"/>
      <c r="C97" s="36"/>
      <c r="D97" s="36"/>
      <c r="E97" s="36"/>
      <c r="F97" s="36"/>
      <c r="G97" s="41"/>
      <c r="H97" s="41"/>
      <c r="I97" s="41"/>
      <c r="J97" s="41"/>
      <c r="K97" s="41"/>
      <c r="L97" s="41"/>
      <c r="M97" s="41"/>
      <c r="N97" s="41"/>
      <c r="O97" s="41"/>
    </row>
    <row r="98" spans="2:17" s="2" customFormat="1" x14ac:dyDescent="0.2">
      <c r="B98" s="36"/>
      <c r="C98" s="36"/>
      <c r="D98" s="36"/>
      <c r="E98" s="36"/>
      <c r="F98" s="36"/>
      <c r="G98" s="41"/>
      <c r="H98" s="41"/>
      <c r="I98" s="41"/>
      <c r="J98" s="41"/>
      <c r="K98" s="41"/>
      <c r="L98" s="41"/>
      <c r="M98" s="41"/>
      <c r="N98" s="41"/>
      <c r="O98" s="41"/>
    </row>
    <row r="99" spans="2:17" s="2" customFormat="1" x14ac:dyDescent="0.2">
      <c r="B99" s="36"/>
      <c r="C99" s="36"/>
      <c r="D99" s="36"/>
      <c r="E99" s="36"/>
      <c r="F99" s="36"/>
      <c r="G99" s="41"/>
      <c r="H99" s="41"/>
      <c r="I99" s="41"/>
      <c r="J99" s="41"/>
      <c r="K99" s="41"/>
      <c r="L99" s="41"/>
      <c r="M99" s="41"/>
      <c r="N99" s="41"/>
      <c r="O99" s="41"/>
    </row>
    <row r="100" spans="2:17" s="2" customFormat="1" x14ac:dyDescent="0.2">
      <c r="B100" s="36"/>
      <c r="C100" s="36"/>
      <c r="D100" s="36"/>
      <c r="E100" s="36"/>
      <c r="F100" s="36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2:17" s="2" customFormat="1" x14ac:dyDescent="0.2">
      <c r="B101" s="36"/>
      <c r="C101" s="36"/>
      <c r="D101" s="36"/>
      <c r="E101" s="36"/>
      <c r="F101" s="36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2:17" s="2" customFormat="1" x14ac:dyDescent="0.2">
      <c r="B102" s="36"/>
      <c r="C102" s="36"/>
      <c r="D102" s="36"/>
      <c r="E102" s="36"/>
      <c r="F102" s="36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2:17" s="2" customFormat="1" x14ac:dyDescent="0.2">
      <c r="B103" s="36"/>
      <c r="C103" s="36"/>
      <c r="D103" s="36"/>
      <c r="E103" s="36"/>
      <c r="F103" s="36"/>
      <c r="G103" s="41"/>
      <c r="H103" s="41"/>
      <c r="I103" s="41"/>
      <c r="J103" s="41"/>
      <c r="K103" s="41"/>
      <c r="L103" s="41"/>
      <c r="M103" s="41"/>
      <c r="N103" s="41"/>
      <c r="O103" s="41"/>
      <c r="P103" s="35"/>
    </row>
    <row r="104" spans="2:17" s="2" customFormat="1" x14ac:dyDescent="0.2">
      <c r="B104" s="36"/>
      <c r="C104" s="36"/>
      <c r="D104" s="36"/>
      <c r="E104" s="36"/>
      <c r="F104" s="36"/>
      <c r="G104" s="41"/>
      <c r="H104" s="41"/>
      <c r="I104" s="41"/>
      <c r="J104" s="41"/>
      <c r="K104" s="41"/>
      <c r="L104" s="41"/>
      <c r="M104" s="41"/>
      <c r="N104" s="41"/>
      <c r="O104" s="41"/>
      <c r="P104" s="35"/>
    </row>
    <row r="105" spans="2:17" s="2" customFormat="1" x14ac:dyDescent="0.2">
      <c r="B105" s="36"/>
      <c r="C105" s="36"/>
      <c r="D105" s="36"/>
      <c r="E105" s="36"/>
      <c r="F105" s="36"/>
      <c r="G105" s="41"/>
      <c r="H105" s="41"/>
      <c r="I105" s="41"/>
      <c r="J105" s="41"/>
      <c r="K105" s="41"/>
      <c r="L105" s="41"/>
      <c r="M105" s="41"/>
      <c r="N105" s="41"/>
      <c r="O105" s="41"/>
      <c r="P105" s="35"/>
    </row>
    <row r="106" spans="2:17" s="2" customFormat="1" x14ac:dyDescent="0.2">
      <c r="B106" s="36"/>
      <c r="C106" s="36"/>
      <c r="D106" s="36"/>
      <c r="E106" s="36"/>
      <c r="F106" s="36"/>
      <c r="G106" s="41"/>
      <c r="H106" s="41"/>
      <c r="I106" s="41"/>
      <c r="J106" s="41"/>
      <c r="K106" s="41"/>
      <c r="L106" s="41"/>
      <c r="M106" s="41"/>
      <c r="N106" s="41"/>
      <c r="O106" s="41"/>
      <c r="P106" s="35"/>
      <c r="Q106" s="6" t="s">
        <v>47</v>
      </c>
    </row>
    <row r="107" spans="2:17" s="2" customFormat="1" x14ac:dyDescent="0.2">
      <c r="B107" s="7"/>
      <c r="C107" s="7"/>
      <c r="D107" s="36"/>
      <c r="E107" s="36"/>
      <c r="F107" s="36"/>
      <c r="G107" s="41"/>
      <c r="H107" s="41"/>
      <c r="I107" s="41"/>
      <c r="J107" s="41"/>
      <c r="K107" s="41"/>
      <c r="L107" s="41"/>
      <c r="M107" s="41"/>
      <c r="N107" s="41"/>
      <c r="O107" s="41"/>
      <c r="P107" s="35"/>
      <c r="Q107" s="6" t="s">
        <v>48</v>
      </c>
    </row>
    <row r="108" spans="2:17" s="2" customFormat="1" x14ac:dyDescent="0.2">
      <c r="B108" s="7"/>
      <c r="C108" s="7"/>
      <c r="D108" s="36"/>
      <c r="E108" s="36"/>
      <c r="F108" s="36"/>
      <c r="G108" s="41"/>
      <c r="H108" s="41"/>
      <c r="I108" s="41"/>
      <c r="J108" s="41"/>
      <c r="K108" s="41"/>
      <c r="L108" s="41"/>
      <c r="M108" s="41"/>
      <c r="N108" s="41"/>
      <c r="O108" s="41"/>
      <c r="P108" s="35"/>
      <c r="Q108" s="6" t="s">
        <v>50</v>
      </c>
    </row>
    <row r="109" spans="2:17" s="2" customFormat="1" x14ac:dyDescent="0.2">
      <c r="B109" s="7"/>
      <c r="C109" s="7"/>
      <c r="D109" s="36"/>
      <c r="E109" s="36"/>
      <c r="F109" s="36"/>
      <c r="G109" s="41"/>
      <c r="H109" s="41"/>
      <c r="I109" s="41"/>
      <c r="J109" s="41"/>
      <c r="K109" s="41"/>
      <c r="L109" s="41"/>
      <c r="M109" s="41"/>
      <c r="N109" s="41"/>
      <c r="O109" s="41"/>
      <c r="P109" s="35"/>
      <c r="Q109" s="6" t="s">
        <v>49</v>
      </c>
    </row>
    <row r="110" spans="2:17" s="2" customFormat="1" x14ac:dyDescent="0.2">
      <c r="B110" s="36"/>
      <c r="C110" s="7"/>
      <c r="D110" s="36"/>
      <c r="E110" s="36"/>
      <c r="F110" s="36"/>
      <c r="G110" s="41"/>
      <c r="H110" s="41"/>
      <c r="I110" s="41"/>
      <c r="J110" s="41"/>
      <c r="K110" s="41"/>
      <c r="L110" s="41"/>
      <c r="M110" s="42"/>
      <c r="N110" s="41"/>
      <c r="O110" s="41"/>
      <c r="P110" s="35"/>
      <c r="Q110" s="6" t="s">
        <v>51</v>
      </c>
    </row>
    <row r="111" spans="2:17" s="2" customFormat="1" x14ac:dyDescent="0.2">
      <c r="B111" s="36"/>
      <c r="C111" s="7"/>
      <c r="D111" s="36"/>
      <c r="E111" s="36"/>
      <c r="F111" s="36"/>
      <c r="G111" s="41"/>
      <c r="H111" s="41"/>
      <c r="I111" s="41"/>
      <c r="J111" s="41"/>
      <c r="K111" s="41"/>
      <c r="L111" s="41"/>
      <c r="M111" s="41"/>
      <c r="N111" s="41" t="s">
        <v>46</v>
      </c>
      <c r="O111" s="41"/>
      <c r="P111" s="35"/>
      <c r="Q111" s="6" t="s">
        <v>52</v>
      </c>
    </row>
    <row r="112" spans="2:17" s="2" customFormat="1" x14ac:dyDescent="0.2">
      <c r="B112" s="36"/>
      <c r="C112" s="7"/>
      <c r="D112" s="36"/>
      <c r="E112" s="36"/>
      <c r="F112" s="36"/>
      <c r="G112" s="41"/>
      <c r="H112" s="41"/>
      <c r="I112" s="41"/>
      <c r="J112" s="41"/>
      <c r="K112" s="41"/>
      <c r="L112" s="41"/>
      <c r="M112" s="41"/>
      <c r="N112" s="41"/>
      <c r="O112" s="41"/>
      <c r="P112" s="35"/>
    </row>
    <row r="113" spans="2:17" s="2" customFormat="1" x14ac:dyDescent="0.2">
      <c r="B113" s="36"/>
      <c r="C113" s="7"/>
      <c r="D113" s="36"/>
      <c r="E113" s="36"/>
      <c r="F113" s="36"/>
      <c r="G113" s="41"/>
      <c r="H113" s="41"/>
      <c r="I113" s="41"/>
      <c r="J113" s="41"/>
      <c r="K113" s="41"/>
      <c r="L113" s="41"/>
      <c r="M113" s="41"/>
      <c r="N113" s="41"/>
      <c r="O113" s="41"/>
      <c r="P113" s="35"/>
    </row>
    <row r="114" spans="2:17" s="2" customFormat="1" x14ac:dyDescent="0.2">
      <c r="B114" s="36"/>
      <c r="C114" s="36"/>
      <c r="D114" s="36"/>
      <c r="E114" s="36"/>
      <c r="F114" s="36"/>
      <c r="G114" s="41"/>
      <c r="H114" s="41"/>
      <c r="I114" s="41"/>
      <c r="J114" s="41"/>
      <c r="K114" s="41"/>
      <c r="L114" s="41"/>
      <c r="M114" s="41"/>
      <c r="N114" s="41"/>
      <c r="O114" s="41"/>
      <c r="P114" s="35"/>
    </row>
    <row r="115" spans="2:17" s="2" customFormat="1" x14ac:dyDescent="0.2">
      <c r="B115" s="36"/>
      <c r="C115" s="36"/>
      <c r="D115" s="36"/>
      <c r="E115" s="36"/>
      <c r="F115" s="36"/>
      <c r="G115" s="41"/>
      <c r="H115" s="41"/>
      <c r="I115" s="41"/>
      <c r="J115" s="41"/>
      <c r="K115" s="41"/>
      <c r="L115" s="41"/>
      <c r="M115" s="41"/>
      <c r="N115" s="41"/>
      <c r="O115" s="41"/>
      <c r="P115" s="35"/>
    </row>
    <row r="116" spans="2:17" s="2" customFormat="1" x14ac:dyDescent="0.2">
      <c r="B116" s="36"/>
      <c r="C116" s="36"/>
      <c r="D116" s="36"/>
      <c r="E116" s="36"/>
      <c r="F116" s="36"/>
      <c r="G116" s="41"/>
      <c r="H116" s="41"/>
      <c r="I116" s="41"/>
      <c r="J116" s="41"/>
      <c r="K116" s="41"/>
      <c r="L116" s="41"/>
      <c r="M116" s="41"/>
      <c r="N116" s="41"/>
      <c r="O116" s="41"/>
      <c r="P116" s="35"/>
      <c r="Q116" s="6">
        <v>2015</v>
      </c>
    </row>
    <row r="117" spans="2:17" s="2" customFormat="1" ht="12.75" customHeight="1" x14ac:dyDescent="0.2">
      <c r="B117" s="36"/>
      <c r="C117" s="36"/>
      <c r="D117" s="36"/>
      <c r="E117" s="36"/>
      <c r="F117" s="36"/>
      <c r="G117" s="41"/>
      <c r="H117" s="41"/>
      <c r="I117" s="41"/>
      <c r="J117" s="41"/>
      <c r="K117" s="41"/>
      <c r="L117" s="41"/>
      <c r="M117" s="41"/>
      <c r="N117" s="41"/>
      <c r="O117" s="41"/>
      <c r="Q117" s="6">
        <v>2016</v>
      </c>
    </row>
    <row r="118" spans="2:17" s="2" customFormat="1" x14ac:dyDescent="0.2">
      <c r="B118" s="36"/>
      <c r="C118" s="36"/>
      <c r="D118" s="36"/>
      <c r="E118" s="36"/>
      <c r="F118" s="36"/>
      <c r="G118" s="41"/>
      <c r="H118" s="41"/>
      <c r="I118" s="41"/>
      <c r="J118" s="41"/>
      <c r="K118" s="41"/>
      <c r="L118" s="41"/>
      <c r="M118" s="41"/>
      <c r="N118" s="41"/>
      <c r="O118" s="41"/>
      <c r="Q118" s="6">
        <v>2017</v>
      </c>
    </row>
    <row r="119" spans="2:17" s="2" customFormat="1" x14ac:dyDescent="0.2">
      <c r="B119" s="36"/>
      <c r="C119" s="36"/>
      <c r="D119" s="36"/>
      <c r="E119" s="36"/>
      <c r="F119" s="36"/>
      <c r="G119" s="41"/>
      <c r="H119" s="41"/>
      <c r="I119" s="41"/>
      <c r="J119" s="41"/>
      <c r="K119" s="41"/>
      <c r="L119" s="41"/>
      <c r="M119" s="41"/>
      <c r="N119" s="41"/>
      <c r="O119" s="41"/>
      <c r="Q119" s="6">
        <v>2018</v>
      </c>
    </row>
    <row r="120" spans="2:17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7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7" s="2" customFormat="1" x14ac:dyDescent="0.2">
      <c r="B122" s="37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7" s="2" customFormat="1" x14ac:dyDescent="0.2">
      <c r="B123" s="37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7" s="2" customFormat="1" x14ac:dyDescent="0.2">
      <c r="B124" s="37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7" s="2" customFormat="1" x14ac:dyDescent="0.2">
      <c r="B125" s="37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7" s="2" customFormat="1" x14ac:dyDescent="0.2">
      <c r="B126" s="37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2:17" s="2" customFormat="1" x14ac:dyDescent="0.2">
      <c r="B127" s="37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2:17" s="2" customFormat="1" x14ac:dyDescent="0.2">
      <c r="B128" s="37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2:16" s="2" customFormat="1" x14ac:dyDescent="0.2">
      <c r="B129" s="38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2:16" s="2" customFormat="1" x14ac:dyDescent="0.2">
      <c r="B130" s="38"/>
      <c r="C130" s="36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2:16" s="2" customFormat="1" x14ac:dyDescent="0.2">
      <c r="B131" s="36"/>
      <c r="C131" s="36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2:16" s="2" customFormat="1" x14ac:dyDescent="0.2">
      <c r="B132" s="45" t="s">
        <v>109</v>
      </c>
      <c r="C132" s="36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2:16" s="2" customFormat="1" x14ac:dyDescent="0.2">
      <c r="B133" s="45" t="s">
        <v>110</v>
      </c>
      <c r="C133" s="36"/>
      <c r="D133" s="36"/>
      <c r="E133" s="36"/>
      <c r="F133" s="36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2:16" s="2" customFormat="1" x14ac:dyDescent="0.2">
      <c r="B134" s="45" t="s">
        <v>111</v>
      </c>
      <c r="C134" s="36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2:16" s="2" customFormat="1" x14ac:dyDescent="0.2">
      <c r="B135" s="45" t="s">
        <v>112</v>
      </c>
      <c r="C135" s="36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2:16" s="2" customFormat="1" x14ac:dyDescent="0.2">
      <c r="B136" s="45" t="s">
        <v>113</v>
      </c>
      <c r="C136" s="36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2:16" s="2" customFormat="1" x14ac:dyDescent="0.2">
      <c r="B137" s="45" t="s">
        <v>114</v>
      </c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2:16" s="2" customFormat="1" x14ac:dyDescent="0.2">
      <c r="B138" s="45" t="s">
        <v>115</v>
      </c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2:16" s="2" customFormat="1" x14ac:dyDescent="0.2">
      <c r="B139" s="43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2:16" s="2" customFormat="1" x14ac:dyDescent="0.2">
      <c r="B140" s="37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2:16" s="3" customFormat="1" x14ac:dyDescent="0.2">
      <c r="B141" s="37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P141" s="2"/>
    </row>
    <row r="142" spans="2:16" s="3" customFormat="1" hidden="1" x14ac:dyDescent="0.2">
      <c r="B142" s="36" t="s">
        <v>27</v>
      </c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P142" s="2"/>
    </row>
    <row r="143" spans="2:16" s="3" customFormat="1" hidden="1" x14ac:dyDescent="0.2">
      <c r="B143" s="7" t="s">
        <v>35</v>
      </c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  <c r="P143" s="2"/>
    </row>
    <row r="144" spans="2:16" s="3" customFormat="1" hidden="1" x14ac:dyDescent="0.2">
      <c r="B144" s="7" t="s">
        <v>84</v>
      </c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  <c r="P144" s="2"/>
    </row>
    <row r="145" spans="2:16" s="3" customFormat="1" hidden="1" x14ac:dyDescent="0.2">
      <c r="B145" s="7" t="s">
        <v>28</v>
      </c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  <c r="P145" s="2"/>
    </row>
    <row r="146" spans="2:16" s="3" customFormat="1" hidden="1" x14ac:dyDescent="0.2">
      <c r="B146" s="7" t="s">
        <v>90</v>
      </c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  <c r="P146" s="2"/>
    </row>
    <row r="147" spans="2:16" s="3" customFormat="1" hidden="1" x14ac:dyDescent="0.2">
      <c r="B147" s="7" t="s">
        <v>106</v>
      </c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  <c r="P147" s="2"/>
    </row>
    <row r="148" spans="2:16" s="3" customFormat="1" hidden="1" x14ac:dyDescent="0.2">
      <c r="B148" s="7" t="s">
        <v>92</v>
      </c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  <c r="P148" s="2"/>
    </row>
    <row r="149" spans="2:16" s="3" customFormat="1" hidden="1" x14ac:dyDescent="0.2">
      <c r="B149" s="7" t="s">
        <v>33</v>
      </c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  <c r="P149" s="2"/>
    </row>
    <row r="150" spans="2:16" s="3" customFormat="1" hidden="1" x14ac:dyDescent="0.2">
      <c r="B150" s="7" t="s">
        <v>81</v>
      </c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  <c r="P150" s="2"/>
    </row>
    <row r="151" spans="2:16" s="3" customFormat="1" hidden="1" x14ac:dyDescent="0.2">
      <c r="B151" s="7" t="s">
        <v>85</v>
      </c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  <c r="P151" s="2"/>
    </row>
    <row r="152" spans="2:16" hidden="1" x14ac:dyDescent="0.2">
      <c r="B152" s="40" t="s">
        <v>102</v>
      </c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  <c r="P152" s="2"/>
    </row>
    <row r="153" spans="2:16" hidden="1" x14ac:dyDescent="0.2">
      <c r="B153" s="7" t="s">
        <v>83</v>
      </c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  <c r="P153" s="2"/>
    </row>
    <row r="154" spans="2:16" hidden="1" x14ac:dyDescent="0.2">
      <c r="B154" s="7" t="s">
        <v>88</v>
      </c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  <c r="P154" s="2"/>
    </row>
    <row r="155" spans="2:16" hidden="1" x14ac:dyDescent="0.2">
      <c r="B155" s="7" t="s">
        <v>91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  <c r="P155" s="2"/>
    </row>
    <row r="156" spans="2:16" hidden="1" x14ac:dyDescent="0.2">
      <c r="B156" s="7" t="s">
        <v>89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  <c r="P156" s="2"/>
    </row>
    <row r="157" spans="2:16" hidden="1" x14ac:dyDescent="0.2">
      <c r="B157" s="7" t="s">
        <v>86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  <c r="P157" s="2"/>
    </row>
    <row r="158" spans="2:16" hidden="1" x14ac:dyDescent="0.2">
      <c r="B158" s="7" t="s">
        <v>79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  <c r="P158" s="2"/>
    </row>
    <row r="159" spans="2:16" hidden="1" x14ac:dyDescent="0.2">
      <c r="B159" s="7" t="s">
        <v>87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  <c r="P159" s="2"/>
    </row>
    <row r="160" spans="2:16" hidden="1" x14ac:dyDescent="0.2">
      <c r="B160" s="7" t="s">
        <v>80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  <c r="P160" s="2"/>
    </row>
    <row r="161" spans="2:16" hidden="1" x14ac:dyDescent="0.2">
      <c r="B161" s="7" t="s">
        <v>82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  <c r="P161" s="2"/>
    </row>
    <row r="162" spans="2:16" hidden="1" x14ac:dyDescent="0.2">
      <c r="B162" s="7" t="s">
        <v>31</v>
      </c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  <c r="P162" s="2"/>
    </row>
    <row r="163" spans="2:16" hidden="1" x14ac:dyDescent="0.2">
      <c r="B163" s="7" t="s">
        <v>34</v>
      </c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  <c r="P163" s="2"/>
    </row>
    <row r="164" spans="2:16" hidden="1" x14ac:dyDescent="0.2">
      <c r="B164" s="7" t="s">
        <v>30</v>
      </c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hidden="1" x14ac:dyDescent="0.2">
      <c r="B165" s="7" t="s">
        <v>32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hidden="1" x14ac:dyDescent="0.2">
      <c r="B166" s="7" t="s">
        <v>65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hidden="1" x14ac:dyDescent="0.2">
      <c r="B167" s="7" t="s">
        <v>64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hidden="1" x14ac:dyDescent="0.2">
      <c r="B168" s="7" t="s">
        <v>29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hidden="1" x14ac:dyDescent="0.2">
      <c r="B169" s="7" t="s">
        <v>63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x14ac:dyDescent="0.2">
      <c r="B170" s="36"/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x14ac:dyDescent="0.2">
      <c r="B171" s="36"/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x14ac:dyDescent="0.2">
      <c r="B172" s="36"/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hidden="1" x14ac:dyDescent="0.2">
      <c r="B173" s="36" t="s">
        <v>103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hidden="1" x14ac:dyDescent="0.2">
      <c r="B174" s="7" t="s">
        <v>45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2:16" hidden="1" x14ac:dyDescent="0.2">
      <c r="B175" s="7" t="s">
        <v>56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2:16" x14ac:dyDescent="0.2">
      <c r="B176" s="41"/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2:15" x14ac:dyDescent="0.2">
      <c r="B177" s="44"/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2:15" x14ac:dyDescent="0.2">
      <c r="B178" s="44"/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2:15" x14ac:dyDescent="0.2">
      <c r="B179" s="44"/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2:15" x14ac:dyDescent="0.2">
      <c r="B180" s="44"/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2:15" x14ac:dyDescent="0.2">
      <c r="B181" s="44"/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2:15" s="2" customFormat="1" hidden="1" x14ac:dyDescent="0.2">
      <c r="B182" s="37" t="s">
        <v>108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</row>
    <row r="183" spans="2:15" s="2" customFormat="1" hidden="1" x14ac:dyDescent="0.2">
      <c r="B183" s="38" t="s">
        <v>107</v>
      </c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</row>
    <row r="184" spans="2:15" s="2" customFormat="1" ht="25.5" hidden="1" x14ac:dyDescent="0.2">
      <c r="B184" s="39" t="s">
        <v>53</v>
      </c>
    </row>
    <row r="185" spans="2:15" s="2" customFormat="1" ht="38.25" hidden="1" x14ac:dyDescent="0.2">
      <c r="B185" s="39" t="s">
        <v>97</v>
      </c>
    </row>
    <row r="186" spans="2:15" s="2" customFormat="1" ht="38.25" hidden="1" x14ac:dyDescent="0.2">
      <c r="B186" s="39" t="s">
        <v>98</v>
      </c>
    </row>
    <row r="187" spans="2:15" s="2" customFormat="1" ht="63.75" hidden="1" x14ac:dyDescent="0.2">
      <c r="B187" s="39" t="s">
        <v>99</v>
      </c>
    </row>
    <row r="188" spans="2:15" s="2" customFormat="1" ht="51" hidden="1" x14ac:dyDescent="0.2">
      <c r="B188" s="39" t="s">
        <v>100</v>
      </c>
    </row>
    <row r="189" spans="2:15" s="2" customFormat="1" ht="38.25" hidden="1" x14ac:dyDescent="0.2">
      <c r="B189" s="39" t="s">
        <v>101</v>
      </c>
    </row>
    <row r="190" spans="2:15" s="2" customFormat="1" ht="25.5" hidden="1" x14ac:dyDescent="0.2">
      <c r="B190" s="39" t="s">
        <v>93</v>
      </c>
    </row>
    <row r="191" spans="2:15" s="2" customFormat="1" hidden="1" x14ac:dyDescent="0.2">
      <c r="B191" s="39" t="s">
        <v>66</v>
      </c>
    </row>
    <row r="192" spans="2:15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</sheetData>
  <sheetProtection formatColumns="0" formatRows="0"/>
  <mergeCells count="94">
    <mergeCell ref="D53:G53"/>
    <mergeCell ref="H53:K53"/>
    <mergeCell ref="L53:O53"/>
    <mergeCell ref="D51:G51"/>
    <mergeCell ref="H51:K51"/>
    <mergeCell ref="L51:O51"/>
    <mergeCell ref="D52:G52"/>
    <mergeCell ref="H52:K52"/>
    <mergeCell ref="L52:O52"/>
    <mergeCell ref="D49:G49"/>
    <mergeCell ref="H49:K49"/>
    <mergeCell ref="L49:O49"/>
    <mergeCell ref="D50:G50"/>
    <mergeCell ref="H50:K50"/>
    <mergeCell ref="L50:O50"/>
    <mergeCell ref="H47:K47"/>
    <mergeCell ref="L47:O47"/>
    <mergeCell ref="D48:G48"/>
    <mergeCell ref="H48:K48"/>
    <mergeCell ref="L48:O48"/>
    <mergeCell ref="C80:P80"/>
    <mergeCell ref="C81:P81"/>
    <mergeCell ref="B57:P72"/>
    <mergeCell ref="A73:Q73"/>
    <mergeCell ref="B74:B79"/>
    <mergeCell ref="C74:P74"/>
    <mergeCell ref="C75:P75"/>
    <mergeCell ref="C76:P76"/>
    <mergeCell ref="C77:P77"/>
    <mergeCell ref="C78:P78"/>
    <mergeCell ref="C79:P79"/>
    <mergeCell ref="B43:P43"/>
    <mergeCell ref="B45:B54"/>
    <mergeCell ref="B56:P56"/>
    <mergeCell ref="C40:G40"/>
    <mergeCell ref="H40:L40"/>
    <mergeCell ref="M40:P40"/>
    <mergeCell ref="C41:G41"/>
    <mergeCell ref="H41:L41"/>
    <mergeCell ref="M41:P41"/>
    <mergeCell ref="D54:G54"/>
    <mergeCell ref="H54:K54"/>
    <mergeCell ref="L54:O54"/>
    <mergeCell ref="D46:G46"/>
    <mergeCell ref="H46:K46"/>
    <mergeCell ref="L46:O46"/>
    <mergeCell ref="D47:G47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D46:P54">
    <cfRule type="cellIs" dxfId="200" priority="1" stopIfTrue="1" operator="equal">
      <formula>0</formula>
    </cfRule>
    <cfRule type="cellIs" dxfId="199" priority="2" stopIfTrue="1" operator="lessThan">
      <formula>0.75</formula>
    </cfRule>
    <cfRule type="cellIs" dxfId="198" priority="3" stopIfTrue="1" operator="between">
      <formula>0.75</formula>
      <formula>0.84</formula>
    </cfRule>
    <cfRule type="cellIs" dxfId="197" priority="4" stopIfTrue="1" operator="greaterThanOrEqual">
      <formula>0.85</formula>
    </cfRule>
  </conditionalFormatting>
  <dataValidations count="6">
    <dataValidation type="list" allowBlank="1" showInputMessage="1" showErrorMessage="1" sqref="C81:P81">
      <formula1>$B$174:$B$175</formula1>
    </dataValidation>
    <dataValidation type="list" allowBlank="1" showInputMessage="1" showErrorMessage="1" sqref="C12:P12">
      <formula1>$B$143:$B$169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$Q$106:$Q$111</formula1>
    </dataValidation>
    <dataValidation type="list" allowBlank="1" showInputMessage="1" showErrorMessage="1" sqref="C18:P18">
      <formula1>$B$132:$B$138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opLeftCell="A18" zoomScale="80" zoomScaleNormal="80" workbookViewId="0">
      <selection activeCell="C27" sqref="C27"/>
    </sheetView>
  </sheetViews>
  <sheetFormatPr baseColWidth="10" defaultRowHeight="30" customHeight="1" x14ac:dyDescent="0.2"/>
  <cols>
    <col min="1" max="1" width="28.5703125" style="19" customWidth="1"/>
    <col min="2" max="2" width="27" style="4" bestFit="1" customWidth="1"/>
    <col min="3" max="10" width="19.28515625" style="4" customWidth="1"/>
    <col min="11" max="11" width="5.28515625" style="4" customWidth="1"/>
    <col min="12" max="12" width="10.7109375" style="4" customWidth="1"/>
    <col min="13" max="13" width="27.5703125" style="4" bestFit="1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91"/>
      <c r="B1" s="292" t="s">
        <v>36</v>
      </c>
      <c r="C1" s="293"/>
      <c r="D1" s="293"/>
      <c r="E1" s="293"/>
      <c r="F1" s="293"/>
      <c r="G1" s="293"/>
      <c r="H1" s="293"/>
      <c r="I1" s="293"/>
      <c r="J1" s="293"/>
      <c r="K1" s="294"/>
      <c r="L1" s="295" t="s">
        <v>37</v>
      </c>
      <c r="M1" s="296"/>
      <c r="N1" s="15"/>
      <c r="O1" s="15"/>
      <c r="R1" s="15"/>
      <c r="S1" s="15"/>
      <c r="T1" s="15"/>
    </row>
    <row r="2" spans="1:20" ht="30" customHeight="1" x14ac:dyDescent="0.25">
      <c r="A2" s="291"/>
      <c r="B2" s="292" t="s">
        <v>57</v>
      </c>
      <c r="C2" s="293"/>
      <c r="D2" s="293"/>
      <c r="E2" s="293"/>
      <c r="F2" s="293"/>
      <c r="G2" s="293"/>
      <c r="H2" s="293"/>
      <c r="I2" s="293"/>
      <c r="J2" s="293"/>
      <c r="K2" s="294"/>
      <c r="L2" s="295" t="s">
        <v>104</v>
      </c>
      <c r="M2" s="296"/>
      <c r="N2" s="15"/>
      <c r="O2" s="15"/>
      <c r="Q2" s="47">
        <v>0.8</v>
      </c>
      <c r="R2" s="15"/>
      <c r="S2" s="15"/>
      <c r="T2" s="15"/>
    </row>
    <row r="3" spans="1:20" ht="30" customHeight="1" x14ac:dyDescent="0.25">
      <c r="A3" s="291"/>
      <c r="B3" s="292" t="s">
        <v>58</v>
      </c>
      <c r="C3" s="293"/>
      <c r="D3" s="293"/>
      <c r="E3" s="293"/>
      <c r="F3" s="293"/>
      <c r="G3" s="293"/>
      <c r="H3" s="293"/>
      <c r="I3" s="293"/>
      <c r="J3" s="293"/>
      <c r="K3" s="294"/>
      <c r="L3" s="295" t="s">
        <v>105</v>
      </c>
      <c r="M3" s="296"/>
      <c r="N3" s="15"/>
      <c r="O3" s="15"/>
      <c r="Q3" s="47">
        <v>0.79998999999999998</v>
      </c>
      <c r="R3" s="15"/>
      <c r="S3" s="15"/>
      <c r="T3" s="15"/>
    </row>
    <row r="4" spans="1:20" ht="30" customHeight="1" x14ac:dyDescent="0.25">
      <c r="A4" s="291"/>
      <c r="B4" s="292" t="s">
        <v>59</v>
      </c>
      <c r="C4" s="293"/>
      <c r="D4" s="293"/>
      <c r="E4" s="293"/>
      <c r="F4" s="293"/>
      <c r="G4" s="293"/>
      <c r="H4" s="293"/>
      <c r="I4" s="293"/>
      <c r="J4" s="293"/>
      <c r="K4" s="294"/>
      <c r="L4" s="296" t="s">
        <v>41</v>
      </c>
      <c r="M4" s="296"/>
      <c r="N4" s="16"/>
      <c r="O4" s="16"/>
      <c r="Q4" s="47">
        <v>0.65</v>
      </c>
      <c r="R4" s="16"/>
      <c r="S4" s="16"/>
      <c r="T4" s="16"/>
    </row>
    <row r="5" spans="1:20" ht="18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  <c r="N5" s="16"/>
      <c r="O5" s="16"/>
      <c r="Q5" s="47">
        <v>0.64999899999999999</v>
      </c>
      <c r="R5" s="16"/>
      <c r="S5" s="16"/>
      <c r="T5" s="16"/>
    </row>
    <row r="6" spans="1:20" ht="21" customHeight="1" x14ac:dyDescent="0.2">
      <c r="A6" s="30" t="s">
        <v>0</v>
      </c>
      <c r="B6" s="299" t="str">
        <f>IF('1. Pronunciamiento admisiones'!C12="","",'1. Pronunciamiento admisiones'!C12)</f>
        <v>LIQUIDACIÓN JUDICIAL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Q6" s="47"/>
    </row>
    <row r="7" spans="1:20" ht="11.25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Q7" s="47"/>
    </row>
    <row r="8" spans="1:20" s="17" customFormat="1" ht="30" customHeight="1" x14ac:dyDescent="0.2">
      <c r="A8" s="300" t="s">
        <v>60</v>
      </c>
      <c r="B8" s="300" t="s">
        <v>20</v>
      </c>
      <c r="C8" s="300" t="str">
        <f>'1. Pronunciamiento admisiones'!C14</f>
        <v>Solicitudes a procesos de liquidación trámitadas durante el periodo evaluado</v>
      </c>
      <c r="D8" s="300"/>
      <c r="E8" s="300"/>
      <c r="F8" s="300"/>
      <c r="G8" s="300"/>
      <c r="H8" s="300"/>
      <c r="I8" s="300"/>
      <c r="J8" s="300"/>
      <c r="K8" s="300" t="s">
        <v>62</v>
      </c>
      <c r="L8" s="300"/>
      <c r="M8" s="300"/>
      <c r="Q8" s="2"/>
    </row>
    <row r="9" spans="1:20" s="18" customFormat="1" ht="30" customHeight="1" x14ac:dyDescent="0.2">
      <c r="A9" s="300"/>
      <c r="B9" s="300"/>
      <c r="C9" s="118" t="s">
        <v>128</v>
      </c>
      <c r="D9" s="118" t="s">
        <v>61</v>
      </c>
      <c r="E9" s="118" t="s">
        <v>129</v>
      </c>
      <c r="F9" s="118" t="s">
        <v>61</v>
      </c>
      <c r="G9" s="118" t="s">
        <v>130</v>
      </c>
      <c r="H9" s="118" t="s">
        <v>61</v>
      </c>
      <c r="I9" s="118" t="s">
        <v>10</v>
      </c>
      <c r="J9" s="118" t="s">
        <v>61</v>
      </c>
      <c r="K9" s="300"/>
      <c r="L9" s="300"/>
      <c r="M9" s="300"/>
      <c r="Q9" s="2"/>
    </row>
    <row r="10" spans="1:20" ht="90" customHeight="1" x14ac:dyDescent="0.2">
      <c r="A10" s="301" t="str">
        <f>IF('1. Pronunciamiento admisiones'!M40="","",'1. Pronunciamiento admisiones'!M40)</f>
        <v>Coordinador Grupo de Admisiones e
Intendentes Regionales</v>
      </c>
      <c r="B10" s="103" t="str">
        <f>IF('1. Pronunciamiento admisiones'!$B$40="","",'1. Pronunciamiento admisiones'!$B$40)</f>
        <v>Número de solicitudes a procesos de liquidación tramitadas durante el periodo evaluado.</v>
      </c>
      <c r="C10" s="104">
        <f>C13+C16</f>
        <v>136</v>
      </c>
      <c r="D10" s="287">
        <f>IF(C10=0,"0",C10/C11)</f>
        <v>0.96453900709219853</v>
      </c>
      <c r="E10" s="104">
        <f>E13+E16</f>
        <v>0</v>
      </c>
      <c r="F10" s="287" t="str">
        <f>IF(E10=0,"0",E10/E11)</f>
        <v>0</v>
      </c>
      <c r="G10" s="104">
        <f>G13+G16</f>
        <v>0</v>
      </c>
      <c r="H10" s="287" t="str">
        <f>IF(G10=0,"0",G10/G11)</f>
        <v>0</v>
      </c>
      <c r="I10" s="104">
        <f>+C10+E10+G10</f>
        <v>136</v>
      </c>
      <c r="J10" s="287">
        <f>IF(I10=0,"0",I10/I11)</f>
        <v>0.96453900709219853</v>
      </c>
      <c r="K10" s="297"/>
      <c r="L10" s="297"/>
      <c r="M10" s="297"/>
    </row>
    <row r="11" spans="1:20" ht="117.75" customHeight="1" x14ac:dyDescent="0.2">
      <c r="A11" s="301"/>
      <c r="B11" s="103" t="str">
        <f>IF('1. Pronunciamiento admisiones'!$B$41="","",'1. Pronunciamiento admisiones'!$B$41)</f>
        <v>Número de solicitudes a procesos de liquidación que debían ser tramitadas durante el período evaluado.</v>
      </c>
      <c r="C11" s="104">
        <f>C14+C17</f>
        <v>141</v>
      </c>
      <c r="D11" s="287"/>
      <c r="E11" s="104">
        <f>E14+E17</f>
        <v>0</v>
      </c>
      <c r="F11" s="287"/>
      <c r="G11" s="104">
        <f>G14+G17</f>
        <v>0</v>
      </c>
      <c r="H11" s="287"/>
      <c r="I11" s="104">
        <f>+C11+E11+G11</f>
        <v>141</v>
      </c>
      <c r="J11" s="287"/>
      <c r="K11" s="298"/>
      <c r="L11" s="298"/>
      <c r="M11" s="298"/>
    </row>
    <row r="12" spans="1:20" ht="10.5" customHeight="1" x14ac:dyDescent="0.2">
      <c r="A12" s="112"/>
      <c r="B12" s="113"/>
      <c r="C12" s="114"/>
      <c r="D12" s="115"/>
      <c r="E12" s="114"/>
      <c r="F12" s="115"/>
      <c r="G12" s="114"/>
      <c r="H12" s="115"/>
      <c r="I12" s="114"/>
      <c r="J12" s="116"/>
      <c r="K12" s="117"/>
      <c r="L12" s="117"/>
      <c r="M12" s="117"/>
    </row>
    <row r="13" spans="1:20" ht="90" customHeight="1" x14ac:dyDescent="0.2">
      <c r="A13" s="304" t="s">
        <v>186</v>
      </c>
      <c r="B13" s="105" t="str">
        <f>IF('1. Pronunciamiento admisiones'!$B$40="","",'1. Pronunciamiento admisiones'!$B$40)</f>
        <v>Número de solicitudes a procesos de liquidación tramitadas durante el periodo evaluado.</v>
      </c>
      <c r="C13" s="106">
        <f>C19+C21+C23+C25+C27+C29</f>
        <v>60</v>
      </c>
      <c r="D13" s="287">
        <f>IF(C13=0,"0",C13/C14)</f>
        <v>1.0344827586206897</v>
      </c>
      <c r="E13" s="106">
        <f>E19+E21+E23+E25+E27+E29</f>
        <v>0</v>
      </c>
      <c r="F13" s="287" t="str">
        <f>IF(E13=0,"0",E13/E14)</f>
        <v>0</v>
      </c>
      <c r="G13" s="106">
        <f>G19+G21+G23+G25+G27+G29</f>
        <v>0</v>
      </c>
      <c r="H13" s="287" t="str">
        <f>IF(G13=0,"0",G13/G14)</f>
        <v>0</v>
      </c>
      <c r="I13" s="106">
        <f>+C13+E13+G13</f>
        <v>60</v>
      </c>
      <c r="J13" s="287">
        <f>IF(I13=0,"0",I13/I14)</f>
        <v>1.0344827586206897</v>
      </c>
      <c r="K13" s="302"/>
      <c r="L13" s="302"/>
      <c r="M13" s="302"/>
    </row>
    <row r="14" spans="1:20" ht="117.75" customHeight="1" x14ac:dyDescent="0.2">
      <c r="A14" s="304"/>
      <c r="B14" s="105" t="str">
        <f>IF('1. Pronunciamiento admisiones'!$B$41="","",'1. Pronunciamiento admisiones'!$B$41)</f>
        <v>Número de solicitudes a procesos de liquidación que debían ser tramitadas durante el período evaluado.</v>
      </c>
      <c r="C14" s="106">
        <f>C20+C22+C24+C26+C28+C30</f>
        <v>58</v>
      </c>
      <c r="D14" s="287"/>
      <c r="E14" s="106">
        <f>E20+E22+E24+E26+E28+E30</f>
        <v>0</v>
      </c>
      <c r="F14" s="287"/>
      <c r="G14" s="106">
        <f>G20+G22+G24+G26+G28+G30</f>
        <v>0</v>
      </c>
      <c r="H14" s="287"/>
      <c r="I14" s="106">
        <f>+C14+E14+G14</f>
        <v>58</v>
      </c>
      <c r="J14" s="287"/>
      <c r="K14" s="303"/>
      <c r="L14" s="303"/>
      <c r="M14" s="303"/>
    </row>
    <row r="15" spans="1:20" ht="8.25" customHeight="1" x14ac:dyDescent="0.2">
      <c r="C15" s="20"/>
      <c r="D15" s="20"/>
      <c r="E15" s="20"/>
      <c r="F15" s="20"/>
      <c r="G15" s="20"/>
      <c r="H15" s="20"/>
      <c r="I15" s="20"/>
      <c r="J15" s="20"/>
    </row>
    <row r="16" spans="1:20" ht="90" customHeight="1" x14ac:dyDescent="0.2">
      <c r="A16" s="290" t="s">
        <v>121</v>
      </c>
      <c r="B16" s="107" t="str">
        <f>IF('1. Pronunciamiento admisiones'!$B$40="","",'1. Pronunciamiento admisiones'!$B$40)</f>
        <v>Número de solicitudes a procesos de liquidación tramitadas durante el periodo evaluado.</v>
      </c>
      <c r="C16" s="108">
        <v>76</v>
      </c>
      <c r="D16" s="287">
        <f>IF(C16=0,"0",C16/C17)</f>
        <v>0.91566265060240959</v>
      </c>
      <c r="E16" s="108"/>
      <c r="F16" s="287" t="str">
        <f>IF(E16=0,"0",E16/E17)</f>
        <v>0</v>
      </c>
      <c r="G16" s="108"/>
      <c r="H16" s="287" t="str">
        <f>IF(G16=0,"0",G16/G17)</f>
        <v>0</v>
      </c>
      <c r="I16" s="108">
        <f t="shared" ref="I16:I30" si="0">+C16+E16+G16</f>
        <v>76</v>
      </c>
      <c r="J16" s="287">
        <f>IF(I16=0,"0",I16/I17)</f>
        <v>0.91566265060240959</v>
      </c>
      <c r="K16" s="288"/>
      <c r="L16" s="288"/>
      <c r="M16" s="288"/>
    </row>
    <row r="17" spans="1:13" ht="117.75" customHeight="1" x14ac:dyDescent="0.2">
      <c r="A17" s="290"/>
      <c r="B17" s="107" t="str">
        <f>IF('1. Pronunciamiento admisiones'!$B$41="","",'1. Pronunciamiento admisiones'!$B$41)</f>
        <v>Número de solicitudes a procesos de liquidación que debían ser tramitadas durante el período evaluado.</v>
      </c>
      <c r="C17" s="108">
        <v>83</v>
      </c>
      <c r="D17" s="287"/>
      <c r="E17" s="108"/>
      <c r="F17" s="287"/>
      <c r="G17" s="108"/>
      <c r="H17" s="287"/>
      <c r="I17" s="108">
        <f t="shared" si="0"/>
        <v>83</v>
      </c>
      <c r="J17" s="287"/>
      <c r="K17" s="289"/>
      <c r="L17" s="289"/>
      <c r="M17" s="289"/>
    </row>
    <row r="18" spans="1:13" ht="15" customHeight="1" x14ac:dyDescent="0.2">
      <c r="C18" s="20"/>
      <c r="D18" s="20"/>
      <c r="E18" s="20"/>
      <c r="F18" s="20"/>
      <c r="G18" s="20"/>
      <c r="H18" s="20"/>
      <c r="I18" s="20"/>
      <c r="J18" s="20"/>
    </row>
    <row r="19" spans="1:13" ht="90" customHeight="1" x14ac:dyDescent="0.2">
      <c r="A19" s="286" t="s">
        <v>122</v>
      </c>
      <c r="B19" s="32" t="str">
        <f>IF('1. Pronunciamiento admisiones'!$B$40="","",'1. Pronunciamiento admisiones'!$B$40)</f>
        <v>Número de solicitudes a procesos de liquidación tramitadas durante el periodo evaluado.</v>
      </c>
      <c r="C19" s="34">
        <v>7</v>
      </c>
      <c r="D19" s="287">
        <f>IF(C19=0,"0",C19/C20)</f>
        <v>1</v>
      </c>
      <c r="E19" s="34"/>
      <c r="F19" s="287" t="str">
        <f>IF(E19=0,"0",E19/E20)</f>
        <v>0</v>
      </c>
      <c r="G19" s="34"/>
      <c r="H19" s="287" t="str">
        <f>IF(G19=0,"0",G19/G20)</f>
        <v>0</v>
      </c>
      <c r="I19" s="34">
        <f t="shared" si="0"/>
        <v>7</v>
      </c>
      <c r="J19" s="287">
        <f>IF(I19=0,"0",I19/I20)</f>
        <v>1</v>
      </c>
      <c r="K19" s="284" t="s">
        <v>203</v>
      </c>
      <c r="L19" s="284"/>
      <c r="M19" s="284"/>
    </row>
    <row r="20" spans="1:13" ht="117.75" customHeight="1" x14ac:dyDescent="0.2">
      <c r="A20" s="286"/>
      <c r="B20" s="32" t="str">
        <f>IF('1. Pronunciamiento admisiones'!$B$41="","",'1. Pronunciamiento admisiones'!$B$41)</f>
        <v>Número de solicitudes a procesos de liquidación que debían ser tramitadas durante el período evaluado.</v>
      </c>
      <c r="C20" s="34">
        <v>7</v>
      </c>
      <c r="D20" s="287"/>
      <c r="E20" s="34"/>
      <c r="F20" s="287"/>
      <c r="G20" s="34"/>
      <c r="H20" s="287"/>
      <c r="I20" s="34">
        <f t="shared" si="0"/>
        <v>7</v>
      </c>
      <c r="J20" s="287"/>
      <c r="K20" s="285"/>
      <c r="L20" s="285"/>
      <c r="M20" s="285"/>
    </row>
    <row r="21" spans="1:13" ht="90" customHeight="1" x14ac:dyDescent="0.2">
      <c r="A21" s="286" t="s">
        <v>124</v>
      </c>
      <c r="B21" s="32" t="str">
        <f>IF('1. Pronunciamiento admisiones'!$B$40="","",'1. Pronunciamiento admisiones'!$B$40)</f>
        <v>Número de solicitudes a procesos de liquidación tramitadas durante el periodo evaluado.</v>
      </c>
      <c r="C21" s="34">
        <v>9</v>
      </c>
      <c r="D21" s="287">
        <f>IF(C21=0,"0",C21/C22)</f>
        <v>1</v>
      </c>
      <c r="E21" s="34"/>
      <c r="F21" s="287" t="str">
        <f>IF(E21=0,"0",E21/E22)</f>
        <v>0</v>
      </c>
      <c r="G21" s="34"/>
      <c r="H21" s="287" t="str">
        <f>IF(G21=0,"0",G21/G22)</f>
        <v>0</v>
      </c>
      <c r="I21" s="34">
        <f t="shared" si="0"/>
        <v>9</v>
      </c>
      <c r="J21" s="287">
        <f>IF(I21=0,"0",I21/I22)</f>
        <v>1</v>
      </c>
      <c r="K21" s="284" t="s">
        <v>201</v>
      </c>
      <c r="L21" s="284"/>
      <c r="M21" s="284"/>
    </row>
    <row r="22" spans="1:13" ht="117.75" customHeight="1" x14ac:dyDescent="0.2">
      <c r="A22" s="286"/>
      <c r="B22" s="32" t="str">
        <f>IF('1. Pronunciamiento admisiones'!$B$41="","",'1. Pronunciamiento admisiones'!$B$41)</f>
        <v>Número de solicitudes a procesos de liquidación que debían ser tramitadas durante el período evaluado.</v>
      </c>
      <c r="C22" s="34">
        <v>9</v>
      </c>
      <c r="D22" s="287"/>
      <c r="E22" s="34"/>
      <c r="F22" s="287"/>
      <c r="G22" s="34"/>
      <c r="H22" s="287"/>
      <c r="I22" s="34">
        <f t="shared" si="0"/>
        <v>9</v>
      </c>
      <c r="J22" s="287"/>
      <c r="K22" s="285"/>
      <c r="L22" s="285"/>
      <c r="M22" s="285"/>
    </row>
    <row r="23" spans="1:13" ht="90" customHeight="1" x14ac:dyDescent="0.2">
      <c r="A23" s="286" t="s">
        <v>125</v>
      </c>
      <c r="B23" s="32" t="str">
        <f>IF('1. Pronunciamiento admisiones'!$B$40="","",'1. Pronunciamiento admisiones'!$B$40)</f>
        <v>Número de solicitudes a procesos de liquidación tramitadas durante el periodo evaluado.</v>
      </c>
      <c r="C23" s="34">
        <v>8</v>
      </c>
      <c r="D23" s="287">
        <f>IF(C23=0,"0",C23/C24)</f>
        <v>0.88888888888888884</v>
      </c>
      <c r="E23" s="34"/>
      <c r="F23" s="287" t="str">
        <f>IF(E23=0,"0",E23/E24)</f>
        <v>0</v>
      </c>
      <c r="G23" s="34"/>
      <c r="H23" s="287" t="str">
        <f>IF(G23=0,"0",G23/G24)</f>
        <v>0</v>
      </c>
      <c r="I23" s="34">
        <f t="shared" si="0"/>
        <v>8</v>
      </c>
      <c r="J23" s="287">
        <f>IF(I23=0,"0",I23/I24)</f>
        <v>0.88888888888888884</v>
      </c>
      <c r="K23" s="284" t="s">
        <v>204</v>
      </c>
      <c r="L23" s="284"/>
      <c r="M23" s="284"/>
    </row>
    <row r="24" spans="1:13" ht="117.75" customHeight="1" x14ac:dyDescent="0.2">
      <c r="A24" s="286"/>
      <c r="B24" s="32" t="str">
        <f>IF('1. Pronunciamiento admisiones'!$B$41="","",'1. Pronunciamiento admisiones'!$B$41)</f>
        <v>Número de solicitudes a procesos de liquidación que debían ser tramitadas durante el período evaluado.</v>
      </c>
      <c r="C24" s="34">
        <v>9</v>
      </c>
      <c r="D24" s="287"/>
      <c r="E24" s="34"/>
      <c r="F24" s="287"/>
      <c r="G24" s="34"/>
      <c r="H24" s="287"/>
      <c r="I24" s="34">
        <f t="shared" si="0"/>
        <v>9</v>
      </c>
      <c r="J24" s="287"/>
      <c r="K24" s="285"/>
      <c r="L24" s="285"/>
      <c r="M24" s="285"/>
    </row>
    <row r="25" spans="1:13" ht="90" customHeight="1" x14ac:dyDescent="0.2">
      <c r="A25" s="286" t="s">
        <v>123</v>
      </c>
      <c r="B25" s="32" t="str">
        <f>IF('1. Pronunciamiento admisiones'!$B$40="","",'1. Pronunciamiento admisiones'!$B$40)</f>
        <v>Número de solicitudes a procesos de liquidación tramitadas durante el periodo evaluado.</v>
      </c>
      <c r="C25" s="34">
        <v>11</v>
      </c>
      <c r="D25" s="287">
        <f>IF(C25=0,"0",C25/C26)</f>
        <v>1</v>
      </c>
      <c r="E25" s="34"/>
      <c r="F25" s="287" t="str">
        <f>IF(E25=0,"0",E25/E26)</f>
        <v>0</v>
      </c>
      <c r="G25" s="34"/>
      <c r="H25" s="287" t="str">
        <f>IF(G25=0,"0",G25/G26)</f>
        <v>0</v>
      </c>
      <c r="I25" s="34">
        <f t="shared" si="0"/>
        <v>11</v>
      </c>
      <c r="J25" s="287">
        <f>IF(I25=0,"0",I25/I26)</f>
        <v>1</v>
      </c>
      <c r="K25" s="284" t="s">
        <v>217</v>
      </c>
      <c r="L25" s="284"/>
      <c r="M25" s="284"/>
    </row>
    <row r="26" spans="1:13" ht="117.75" customHeight="1" x14ac:dyDescent="0.2">
      <c r="A26" s="286"/>
      <c r="B26" s="32" t="str">
        <f>IF('1. Pronunciamiento admisiones'!$B$41="","",'1. Pronunciamiento admisiones'!$B$41)</f>
        <v>Número de solicitudes a procesos de liquidación que debían ser tramitadas durante el período evaluado.</v>
      </c>
      <c r="C26" s="34">
        <v>11</v>
      </c>
      <c r="D26" s="287"/>
      <c r="E26" s="34"/>
      <c r="F26" s="287"/>
      <c r="G26" s="34"/>
      <c r="H26" s="287"/>
      <c r="I26" s="34">
        <f t="shared" si="0"/>
        <v>11</v>
      </c>
      <c r="J26" s="287"/>
      <c r="K26" s="285"/>
      <c r="L26" s="285"/>
      <c r="M26" s="285"/>
    </row>
    <row r="27" spans="1:13" ht="90" customHeight="1" x14ac:dyDescent="0.2">
      <c r="A27" s="286" t="s">
        <v>126</v>
      </c>
      <c r="B27" s="32" t="str">
        <f>IF('1. Pronunciamiento admisiones'!$B$40="","",'1. Pronunciamiento admisiones'!$B$40)</f>
        <v>Número de solicitudes a procesos de liquidación tramitadas durante el periodo evaluado.</v>
      </c>
      <c r="C27" s="34">
        <v>0</v>
      </c>
      <c r="D27" s="287" t="str">
        <f>IF(C27=0,"0",C27/C28)</f>
        <v>0</v>
      </c>
      <c r="E27" s="34"/>
      <c r="F27" s="287" t="str">
        <f>IF(E27=0,"0",E27/E28)</f>
        <v>0</v>
      </c>
      <c r="G27" s="34"/>
      <c r="H27" s="287" t="str">
        <f>IF(G27=0,"0",G27/G28)</f>
        <v>0</v>
      </c>
      <c r="I27" s="34">
        <f t="shared" si="0"/>
        <v>0</v>
      </c>
      <c r="J27" s="287" t="str">
        <f>IF(I27=0,"0",I27/I28)</f>
        <v>0</v>
      </c>
      <c r="K27" s="284"/>
      <c r="L27" s="284"/>
      <c r="M27" s="284"/>
    </row>
    <row r="28" spans="1:13" ht="117.75" customHeight="1" x14ac:dyDescent="0.2">
      <c r="A28" s="286"/>
      <c r="B28" s="32" t="str">
        <f>IF('1. Pronunciamiento admisiones'!$B$41="","",'1. Pronunciamiento admisiones'!$B$41)</f>
        <v>Número de solicitudes a procesos de liquidación que debían ser tramitadas durante el período evaluado.</v>
      </c>
      <c r="C28" s="34">
        <v>0</v>
      </c>
      <c r="D28" s="287"/>
      <c r="E28" s="34"/>
      <c r="F28" s="287"/>
      <c r="G28" s="34"/>
      <c r="H28" s="287"/>
      <c r="I28" s="34">
        <f t="shared" si="0"/>
        <v>0</v>
      </c>
      <c r="J28" s="287"/>
      <c r="K28" s="285"/>
      <c r="L28" s="285"/>
      <c r="M28" s="285"/>
    </row>
    <row r="29" spans="1:13" ht="90" customHeight="1" x14ac:dyDescent="0.2">
      <c r="A29" s="286" t="s">
        <v>127</v>
      </c>
      <c r="B29" s="32" t="str">
        <f>IF('1. Pronunciamiento admisiones'!$B$40="","",'1. Pronunciamiento admisiones'!$B$40)</f>
        <v>Número de solicitudes a procesos de liquidación tramitadas durante el periodo evaluado.</v>
      </c>
      <c r="C29" s="34">
        <v>25</v>
      </c>
      <c r="D29" s="287">
        <f>IF(C29=0,"0",C29/C30)</f>
        <v>1.1363636363636365</v>
      </c>
      <c r="E29" s="34"/>
      <c r="F29" s="287" t="str">
        <f>IF(E29=0,"0",E29/E30)</f>
        <v>0</v>
      </c>
      <c r="G29" s="34"/>
      <c r="H29" s="287" t="str">
        <f>IF(G29=0,"0",G29/G30)</f>
        <v>0</v>
      </c>
      <c r="I29" s="34">
        <f t="shared" si="0"/>
        <v>25</v>
      </c>
      <c r="J29" s="287">
        <f>IF(I29=0,"0",I29/I30)</f>
        <v>1.1363636363636365</v>
      </c>
      <c r="K29" s="284" t="s">
        <v>202</v>
      </c>
      <c r="L29" s="284"/>
      <c r="M29" s="284"/>
    </row>
    <row r="30" spans="1:13" ht="117.75" customHeight="1" x14ac:dyDescent="0.2">
      <c r="A30" s="286"/>
      <c r="B30" s="32" t="str">
        <f>IF('1. Pronunciamiento admisiones'!$B$41="","",'1. Pronunciamiento admisiones'!$B$41)</f>
        <v>Número de solicitudes a procesos de liquidación que debían ser tramitadas durante el período evaluado.</v>
      </c>
      <c r="C30" s="34">
        <v>22</v>
      </c>
      <c r="D30" s="287"/>
      <c r="E30" s="34"/>
      <c r="F30" s="287"/>
      <c r="G30" s="34"/>
      <c r="H30" s="287"/>
      <c r="I30" s="34">
        <f t="shared" si="0"/>
        <v>22</v>
      </c>
      <c r="J30" s="287"/>
      <c r="K30" s="285"/>
      <c r="L30" s="285"/>
      <c r="M30" s="285"/>
    </row>
    <row r="70" spans="17:17" ht="30" customHeight="1" x14ac:dyDescent="0.2">
      <c r="Q70" s="5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  <row r="147" spans="17:17" ht="30" customHeight="1" x14ac:dyDescent="0.2">
      <c r="Q147" s="3"/>
    </row>
    <row r="148" spans="17:17" ht="30" customHeight="1" x14ac:dyDescent="0.2">
      <c r="Q148" s="3"/>
    </row>
    <row r="149" spans="17:17" ht="30" customHeight="1" x14ac:dyDescent="0.2">
      <c r="Q149" s="3"/>
    </row>
    <row r="150" spans="17:17" ht="30" customHeight="1" x14ac:dyDescent="0.2">
      <c r="Q150" s="3"/>
    </row>
  </sheetData>
  <sheetProtection formatColumns="0" formatRows="0"/>
  <mergeCells count="77">
    <mergeCell ref="K13:M13"/>
    <mergeCell ref="K14:M14"/>
    <mergeCell ref="A13:A14"/>
    <mergeCell ref="D13:D14"/>
    <mergeCell ref="F13:F14"/>
    <mergeCell ref="H13:H14"/>
    <mergeCell ref="J13:J14"/>
    <mergeCell ref="J10:J11"/>
    <mergeCell ref="K10:M10"/>
    <mergeCell ref="K11:M11"/>
    <mergeCell ref="B6:M6"/>
    <mergeCell ref="A8:A9"/>
    <mergeCell ref="B8:B9"/>
    <mergeCell ref="C8:J8"/>
    <mergeCell ref="K8:M9"/>
    <mergeCell ref="A10:A11"/>
    <mergeCell ref="D10:D11"/>
    <mergeCell ref="F10:F11"/>
    <mergeCell ref="H10:H11"/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K16:M16"/>
    <mergeCell ref="K17:M17"/>
    <mergeCell ref="A19:A20"/>
    <mergeCell ref="D19:D20"/>
    <mergeCell ref="F19:F20"/>
    <mergeCell ref="H19:H20"/>
    <mergeCell ref="J19:J20"/>
    <mergeCell ref="K19:M19"/>
    <mergeCell ref="K20:M20"/>
    <mergeCell ref="A16:A17"/>
    <mergeCell ref="D16:D17"/>
    <mergeCell ref="F16:F17"/>
    <mergeCell ref="H16:H17"/>
    <mergeCell ref="J16:J17"/>
    <mergeCell ref="K21:M21"/>
    <mergeCell ref="K22:M22"/>
    <mergeCell ref="A23:A24"/>
    <mergeCell ref="D23:D24"/>
    <mergeCell ref="F23:F24"/>
    <mergeCell ref="H23:H24"/>
    <mergeCell ref="J23:J24"/>
    <mergeCell ref="K23:M23"/>
    <mergeCell ref="K24:M24"/>
    <mergeCell ref="A21:A22"/>
    <mergeCell ref="D21:D22"/>
    <mergeCell ref="F21:F22"/>
    <mergeCell ref="H21:H22"/>
    <mergeCell ref="J21:J22"/>
    <mergeCell ref="K25:M25"/>
    <mergeCell ref="K26:M26"/>
    <mergeCell ref="A27:A28"/>
    <mergeCell ref="D27:D28"/>
    <mergeCell ref="F27:F28"/>
    <mergeCell ref="H27:H28"/>
    <mergeCell ref="J27:J28"/>
    <mergeCell ref="K27:M27"/>
    <mergeCell ref="K28:M28"/>
    <mergeCell ref="A25:A26"/>
    <mergeCell ref="D25:D26"/>
    <mergeCell ref="F25:F26"/>
    <mergeCell ref="H25:H26"/>
    <mergeCell ref="J25:J26"/>
    <mergeCell ref="K29:M29"/>
    <mergeCell ref="K30:M30"/>
    <mergeCell ref="A29:A30"/>
    <mergeCell ref="D29:D30"/>
    <mergeCell ref="F29:F30"/>
    <mergeCell ref="H29:H30"/>
    <mergeCell ref="J29:J30"/>
  </mergeCells>
  <conditionalFormatting sqref="D10:D11">
    <cfRule type="cellIs" dxfId="196" priority="63" stopIfTrue="1" operator="between">
      <formula>0.75</formula>
      <formula>0.84</formula>
    </cfRule>
    <cfRule type="cellIs" dxfId="195" priority="62" stopIfTrue="1" operator="lessThan">
      <formula>0.75</formula>
    </cfRule>
    <cfRule type="cellIs" dxfId="194" priority="61" stopIfTrue="1" operator="equal">
      <formula>0</formula>
    </cfRule>
    <cfRule type="cellIs" dxfId="193" priority="64" stopIfTrue="1" operator="greaterThanOrEqual">
      <formula>0.85</formula>
    </cfRule>
  </conditionalFormatting>
  <conditionalFormatting sqref="D13:D14">
    <cfRule type="cellIs" dxfId="192" priority="48" stopIfTrue="1" operator="greaterThanOrEqual">
      <formula>0.85</formula>
    </cfRule>
    <cfRule type="cellIs" dxfId="191" priority="47" stopIfTrue="1" operator="between">
      <formula>0.75</formula>
      <formula>0.84</formula>
    </cfRule>
    <cfRule type="cellIs" dxfId="190" priority="46" stopIfTrue="1" operator="lessThan">
      <formula>0.75</formula>
    </cfRule>
    <cfRule type="cellIs" dxfId="189" priority="45" stopIfTrue="1" operator="equal">
      <formula>0</formula>
    </cfRule>
  </conditionalFormatting>
  <conditionalFormatting sqref="D16:D17">
    <cfRule type="cellIs" dxfId="188" priority="30" stopIfTrue="1" operator="lessThan">
      <formula>0.75</formula>
    </cfRule>
    <cfRule type="cellIs" dxfId="187" priority="31" stopIfTrue="1" operator="between">
      <formula>0.75</formula>
      <formula>0.84</formula>
    </cfRule>
    <cfRule type="cellIs" dxfId="186" priority="32" stopIfTrue="1" operator="greaterThanOrEqual">
      <formula>0.85</formula>
    </cfRule>
    <cfRule type="cellIs" dxfId="185" priority="29" stopIfTrue="1" operator="equal">
      <formula>0</formula>
    </cfRule>
  </conditionalFormatting>
  <conditionalFormatting sqref="D19:D30">
    <cfRule type="cellIs" dxfId="184" priority="13" stopIfTrue="1" operator="equal">
      <formula>0</formula>
    </cfRule>
    <cfRule type="cellIs" dxfId="183" priority="14" stopIfTrue="1" operator="lessThan">
      <formula>0.75</formula>
    </cfRule>
    <cfRule type="cellIs" dxfId="182" priority="15" stopIfTrue="1" operator="between">
      <formula>0.75</formula>
      <formula>0.84</formula>
    </cfRule>
    <cfRule type="cellIs" dxfId="181" priority="16" stopIfTrue="1" operator="greaterThanOrEqual">
      <formula>0.85</formula>
    </cfRule>
  </conditionalFormatting>
  <conditionalFormatting sqref="F10:F11">
    <cfRule type="cellIs" dxfId="180" priority="60" stopIfTrue="1" operator="greaterThanOrEqual">
      <formula>0.85</formula>
    </cfRule>
    <cfRule type="cellIs" dxfId="179" priority="59" stopIfTrue="1" operator="between">
      <formula>0.75</formula>
      <formula>0.84</formula>
    </cfRule>
    <cfRule type="cellIs" dxfId="178" priority="58" stopIfTrue="1" operator="lessThan">
      <formula>0.75</formula>
    </cfRule>
    <cfRule type="cellIs" dxfId="177" priority="57" stopIfTrue="1" operator="equal">
      <formula>0</formula>
    </cfRule>
  </conditionalFormatting>
  <conditionalFormatting sqref="F13:F14">
    <cfRule type="cellIs" dxfId="176" priority="41" stopIfTrue="1" operator="equal">
      <formula>0</formula>
    </cfRule>
    <cfRule type="cellIs" dxfId="175" priority="44" stopIfTrue="1" operator="greaterThanOrEqual">
      <formula>0.85</formula>
    </cfRule>
    <cfRule type="cellIs" dxfId="174" priority="43" stopIfTrue="1" operator="between">
      <formula>0.75</formula>
      <formula>0.84</formula>
    </cfRule>
    <cfRule type="cellIs" dxfId="173" priority="42" stopIfTrue="1" operator="lessThan">
      <formula>0.75</formula>
    </cfRule>
  </conditionalFormatting>
  <conditionalFormatting sqref="F16:F17">
    <cfRule type="cellIs" dxfId="172" priority="25" stopIfTrue="1" operator="equal">
      <formula>0</formula>
    </cfRule>
    <cfRule type="cellIs" dxfId="171" priority="26" stopIfTrue="1" operator="lessThan">
      <formula>0.75</formula>
    </cfRule>
    <cfRule type="cellIs" dxfId="170" priority="27" stopIfTrue="1" operator="between">
      <formula>0.75</formula>
      <formula>0.84</formula>
    </cfRule>
    <cfRule type="cellIs" dxfId="169" priority="28" stopIfTrue="1" operator="greaterThanOrEqual">
      <formula>0.85</formula>
    </cfRule>
  </conditionalFormatting>
  <conditionalFormatting sqref="F19:F30">
    <cfRule type="cellIs" dxfId="168" priority="9" stopIfTrue="1" operator="equal">
      <formula>0</formula>
    </cfRule>
    <cfRule type="cellIs" dxfId="167" priority="11" stopIfTrue="1" operator="between">
      <formula>0.75</formula>
      <formula>0.84</formula>
    </cfRule>
    <cfRule type="cellIs" dxfId="166" priority="12" stopIfTrue="1" operator="greaterThanOrEqual">
      <formula>0.85</formula>
    </cfRule>
    <cfRule type="cellIs" dxfId="165" priority="10" stopIfTrue="1" operator="lessThan">
      <formula>0.75</formula>
    </cfRule>
  </conditionalFormatting>
  <conditionalFormatting sqref="H10:H11">
    <cfRule type="cellIs" dxfId="164" priority="54" stopIfTrue="1" operator="lessThan">
      <formula>0.75</formula>
    </cfRule>
    <cfRule type="cellIs" dxfId="163" priority="55" stopIfTrue="1" operator="between">
      <formula>0.75</formula>
      <formula>0.84</formula>
    </cfRule>
    <cfRule type="cellIs" dxfId="162" priority="56" stopIfTrue="1" operator="greaterThanOrEqual">
      <formula>0.85</formula>
    </cfRule>
    <cfRule type="cellIs" dxfId="161" priority="53" stopIfTrue="1" operator="equal">
      <formula>0</formula>
    </cfRule>
  </conditionalFormatting>
  <conditionalFormatting sqref="H13:H14">
    <cfRule type="cellIs" dxfId="160" priority="37" stopIfTrue="1" operator="equal">
      <formula>0</formula>
    </cfRule>
    <cfRule type="cellIs" dxfId="159" priority="38" stopIfTrue="1" operator="lessThan">
      <formula>0.75</formula>
    </cfRule>
    <cfRule type="cellIs" dxfId="158" priority="39" stopIfTrue="1" operator="between">
      <formula>0.75</formula>
      <formula>0.84</formula>
    </cfRule>
    <cfRule type="cellIs" dxfId="157" priority="40" stopIfTrue="1" operator="greaterThanOrEqual">
      <formula>0.85</formula>
    </cfRule>
  </conditionalFormatting>
  <conditionalFormatting sqref="H16:H17">
    <cfRule type="cellIs" dxfId="156" priority="24" stopIfTrue="1" operator="greaterThanOrEqual">
      <formula>0.85</formula>
    </cfRule>
    <cfRule type="cellIs" dxfId="155" priority="23" stopIfTrue="1" operator="between">
      <formula>0.75</formula>
      <formula>0.84</formula>
    </cfRule>
    <cfRule type="cellIs" dxfId="154" priority="21" stopIfTrue="1" operator="equal">
      <formula>0</formula>
    </cfRule>
    <cfRule type="cellIs" dxfId="153" priority="22" stopIfTrue="1" operator="lessThan">
      <formula>0.75</formula>
    </cfRule>
  </conditionalFormatting>
  <conditionalFormatting sqref="H19:H30">
    <cfRule type="cellIs" dxfId="152" priority="5" stopIfTrue="1" operator="equal">
      <formula>0</formula>
    </cfRule>
    <cfRule type="cellIs" dxfId="151" priority="8" stopIfTrue="1" operator="greaterThanOrEqual">
      <formula>0.85</formula>
    </cfRule>
    <cfRule type="cellIs" dxfId="150" priority="7" stopIfTrue="1" operator="between">
      <formula>0.75</formula>
      <formula>0.84</formula>
    </cfRule>
    <cfRule type="cellIs" dxfId="149" priority="6" stopIfTrue="1" operator="lessThan">
      <formula>0.75</formula>
    </cfRule>
  </conditionalFormatting>
  <conditionalFormatting sqref="J10:J11">
    <cfRule type="cellIs" dxfId="148" priority="51" stopIfTrue="1" operator="between">
      <formula>0.75</formula>
      <formula>0.84</formula>
    </cfRule>
    <cfRule type="cellIs" dxfId="147" priority="52" stopIfTrue="1" operator="greaterThanOrEqual">
      <formula>0.85</formula>
    </cfRule>
    <cfRule type="cellIs" dxfId="146" priority="49" stopIfTrue="1" operator="equal">
      <formula>0</formula>
    </cfRule>
    <cfRule type="cellIs" dxfId="145" priority="50" stopIfTrue="1" operator="lessThan">
      <formula>0.75</formula>
    </cfRule>
  </conditionalFormatting>
  <conditionalFormatting sqref="J13:J14">
    <cfRule type="cellIs" dxfId="144" priority="34" stopIfTrue="1" operator="lessThan">
      <formula>0.75</formula>
    </cfRule>
    <cfRule type="cellIs" dxfId="143" priority="35" stopIfTrue="1" operator="between">
      <formula>0.75</formula>
      <formula>0.84</formula>
    </cfRule>
    <cfRule type="cellIs" dxfId="142" priority="36" stopIfTrue="1" operator="greaterThanOrEqual">
      <formula>0.85</formula>
    </cfRule>
    <cfRule type="cellIs" dxfId="141" priority="33" stopIfTrue="1" operator="equal">
      <formula>0</formula>
    </cfRule>
  </conditionalFormatting>
  <conditionalFormatting sqref="J16:J17">
    <cfRule type="cellIs" dxfId="140" priority="18" stopIfTrue="1" operator="lessThan">
      <formula>0.75</formula>
    </cfRule>
    <cfRule type="cellIs" dxfId="139" priority="17" stopIfTrue="1" operator="equal">
      <formula>0</formula>
    </cfRule>
    <cfRule type="cellIs" dxfId="138" priority="20" stopIfTrue="1" operator="greaterThanOrEqual">
      <formula>0.85</formula>
    </cfRule>
    <cfRule type="cellIs" dxfId="137" priority="19" stopIfTrue="1" operator="between">
      <formula>0.75</formula>
      <formula>0.84</formula>
    </cfRule>
  </conditionalFormatting>
  <conditionalFormatting sqref="J19:J30">
    <cfRule type="cellIs" dxfId="136" priority="2" stopIfTrue="1" operator="lessThan">
      <formula>0.75</formula>
    </cfRule>
    <cfRule type="cellIs" dxfId="135" priority="3" stopIfTrue="1" operator="between">
      <formula>0.75</formula>
      <formula>0.84</formula>
    </cfRule>
    <cfRule type="cellIs" dxfId="134" priority="4" stopIfTrue="1" operator="greaterThanOrEqual">
      <formula>0.85</formula>
    </cfRule>
    <cfRule type="cellIs" dxfId="133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6"/>
  <sheetViews>
    <sheetView topLeftCell="C13" zoomScaleNormal="100" workbookViewId="0">
      <selection activeCell="C14" sqref="C14:P14"/>
    </sheetView>
  </sheetViews>
  <sheetFormatPr baseColWidth="10" defaultRowHeight="12.75" x14ac:dyDescent="0.2"/>
  <cols>
    <col min="1" max="1" width="3" style="62" customWidth="1"/>
    <col min="2" max="2" width="30" style="64" customWidth="1"/>
    <col min="3" max="3" width="58.5703125" style="62" customWidth="1"/>
    <col min="4" max="15" width="12.42578125" style="62" customWidth="1"/>
    <col min="16" max="16" width="39.28515625" style="62" customWidth="1"/>
    <col min="17" max="16384" width="11.42578125" style="62"/>
  </cols>
  <sheetData>
    <row r="1" spans="1:16" ht="13.5" thickBot="1" x14ac:dyDescent="0.25">
      <c r="B1" s="62"/>
    </row>
    <row r="2" spans="1:16" ht="16.5" customHeight="1" x14ac:dyDescent="0.2">
      <c r="B2" s="155"/>
      <c r="C2" s="158" t="s">
        <v>36</v>
      </c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61" t="s">
        <v>95</v>
      </c>
      <c r="O2" s="162"/>
      <c r="P2" s="163"/>
    </row>
    <row r="3" spans="1:16" ht="15.75" customHeight="1" x14ac:dyDescent="0.2">
      <c r="B3" s="156"/>
      <c r="C3" s="164" t="s">
        <v>38</v>
      </c>
      <c r="D3" s="165"/>
      <c r="E3" s="165"/>
      <c r="F3" s="165"/>
      <c r="G3" s="165"/>
      <c r="H3" s="165"/>
      <c r="I3" s="165"/>
      <c r="J3" s="165"/>
      <c r="K3" s="165"/>
      <c r="L3" s="165"/>
      <c r="M3" s="166"/>
      <c r="N3" s="167" t="s">
        <v>104</v>
      </c>
      <c r="O3" s="168"/>
      <c r="P3" s="169"/>
    </row>
    <row r="4" spans="1:16" ht="15.75" customHeight="1" x14ac:dyDescent="0.2">
      <c r="B4" s="156"/>
      <c r="C4" s="164" t="s">
        <v>39</v>
      </c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7" t="s">
        <v>96</v>
      </c>
      <c r="O4" s="168"/>
      <c r="P4" s="169"/>
    </row>
    <row r="5" spans="1:16" ht="16.5" customHeight="1" thickBot="1" x14ac:dyDescent="0.25">
      <c r="B5" s="157"/>
      <c r="C5" s="170" t="s">
        <v>40</v>
      </c>
      <c r="D5" s="171"/>
      <c r="E5" s="171"/>
      <c r="F5" s="171"/>
      <c r="G5" s="171"/>
      <c r="H5" s="171"/>
      <c r="I5" s="171"/>
      <c r="J5" s="171"/>
      <c r="K5" s="171"/>
      <c r="L5" s="171"/>
      <c r="M5" s="172"/>
      <c r="N5" s="173" t="s">
        <v>41</v>
      </c>
      <c r="O5" s="174"/>
      <c r="P5" s="175"/>
    </row>
    <row r="6" spans="1:16" ht="3" customHeight="1" thickBot="1" x14ac:dyDescent="0.25">
      <c r="B6" s="62"/>
    </row>
    <row r="7" spans="1:16" x14ac:dyDescent="0.2">
      <c r="A7" s="64"/>
      <c r="B7" s="176" t="s">
        <v>44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</row>
    <row r="8" spans="1:16" ht="13.5" thickBot="1" x14ac:dyDescent="0.25">
      <c r="A8" s="64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</row>
    <row r="9" spans="1:16" ht="3" customHeight="1" thickBot="1" x14ac:dyDescent="0.25">
      <c r="A9" s="64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6" ht="26.25" customHeight="1" thickBot="1" x14ac:dyDescent="0.25">
      <c r="A10" s="64"/>
      <c r="B10" s="61" t="s">
        <v>54</v>
      </c>
      <c r="C10" s="323">
        <v>2024</v>
      </c>
      <c r="D10" s="324"/>
      <c r="E10" s="324"/>
      <c r="F10" s="324"/>
      <c r="G10" s="324"/>
      <c r="H10" s="324"/>
      <c r="I10" s="325"/>
      <c r="J10" s="326" t="s">
        <v>1</v>
      </c>
      <c r="K10" s="327"/>
      <c r="L10" s="327"/>
      <c r="M10" s="327"/>
      <c r="N10" s="188" t="s">
        <v>116</v>
      </c>
      <c r="O10" s="189"/>
      <c r="P10" s="190"/>
    </row>
    <row r="11" spans="1:16" ht="3" customHeight="1" thickBot="1" x14ac:dyDescent="0.25">
      <c r="A11" s="64"/>
      <c r="B11" s="320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2"/>
    </row>
    <row r="12" spans="1:16" ht="30" customHeight="1" thickBot="1" x14ac:dyDescent="0.25">
      <c r="A12" s="64"/>
      <c r="B12" s="8" t="s">
        <v>0</v>
      </c>
      <c r="C12" s="194" t="s">
        <v>30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5"/>
    </row>
    <row r="13" spans="1:16" ht="3" customHeight="1" thickBot="1" x14ac:dyDescent="0.25">
      <c r="A13" s="64"/>
      <c r="B13" s="331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3"/>
    </row>
    <row r="14" spans="1:16" ht="30" customHeight="1" thickBot="1" x14ac:dyDescent="0.25">
      <c r="A14" s="64"/>
      <c r="B14" s="8" t="s">
        <v>6</v>
      </c>
      <c r="C14" s="199" t="s">
        <v>164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1"/>
    </row>
    <row r="15" spans="1:16" ht="3" customHeight="1" thickBot="1" x14ac:dyDescent="0.25">
      <c r="A15" s="64"/>
      <c r="B15" s="328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30"/>
    </row>
    <row r="16" spans="1:16" ht="44.25" customHeight="1" thickBot="1" x14ac:dyDescent="0.25">
      <c r="A16" s="64"/>
      <c r="B16" s="8" t="s">
        <v>25</v>
      </c>
      <c r="C16" s="334" t="s">
        <v>165</v>
      </c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6"/>
    </row>
    <row r="17" spans="1:16" ht="4.5" customHeight="1" thickBot="1" x14ac:dyDescent="0.25">
      <c r="A17" s="64"/>
      <c r="B17" s="328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30"/>
    </row>
    <row r="18" spans="1:16" ht="30" customHeight="1" thickBot="1" x14ac:dyDescent="0.25">
      <c r="A18" s="64"/>
      <c r="B18" s="8" t="s">
        <v>11</v>
      </c>
      <c r="C18" s="205" t="s">
        <v>111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7"/>
    </row>
    <row r="19" spans="1:16" ht="3" customHeight="1" thickBot="1" x14ac:dyDescent="0.25">
      <c r="A19" s="64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</row>
    <row r="20" spans="1:16" ht="17.25" customHeight="1" thickBot="1" x14ac:dyDescent="0.25">
      <c r="A20" s="64"/>
      <c r="B20" s="338" t="s">
        <v>26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40"/>
    </row>
    <row r="21" spans="1:16" ht="3" customHeight="1" thickBot="1" x14ac:dyDescent="0.25">
      <c r="A21" s="64"/>
      <c r="B21" s="341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3"/>
    </row>
    <row r="22" spans="1:16" ht="51" customHeight="1" thickBot="1" x14ac:dyDescent="0.25">
      <c r="A22" s="64"/>
      <c r="B22" s="8" t="s">
        <v>3</v>
      </c>
      <c r="C22" s="216" t="s">
        <v>166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8"/>
    </row>
    <row r="23" spans="1:16" ht="3" customHeight="1" thickBot="1" x14ac:dyDescent="0.25">
      <c r="A23" s="64"/>
      <c r="B23" s="328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30"/>
    </row>
    <row r="24" spans="1:16" ht="90.75" customHeight="1" thickBot="1" x14ac:dyDescent="0.25">
      <c r="A24" s="64"/>
      <c r="B24" s="8" t="s">
        <v>12</v>
      </c>
      <c r="C24" s="222" t="s">
        <v>167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</row>
    <row r="25" spans="1:16" ht="3" customHeight="1" thickBot="1" x14ac:dyDescent="0.25">
      <c r="A25" s="64"/>
      <c r="B25" s="351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3"/>
    </row>
    <row r="26" spans="1:16" s="64" customFormat="1" ht="237.75" customHeight="1" thickBot="1" x14ac:dyDescent="0.25">
      <c r="B26" s="150" t="s">
        <v>2</v>
      </c>
      <c r="C26" s="354" t="s">
        <v>205</v>
      </c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6"/>
    </row>
    <row r="27" spans="1:16" ht="3" customHeight="1" thickBot="1" x14ac:dyDescent="0.25">
      <c r="A27" s="64"/>
      <c r="B27" s="357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9"/>
    </row>
    <row r="28" spans="1:16" ht="12.75" customHeight="1" thickBot="1" x14ac:dyDescent="0.25">
      <c r="A28" s="64"/>
      <c r="B28" s="65" t="s">
        <v>13</v>
      </c>
      <c r="C28" s="66" t="s">
        <v>14</v>
      </c>
      <c r="D28" s="360" t="s">
        <v>161</v>
      </c>
      <c r="E28" s="361"/>
      <c r="F28" s="361"/>
      <c r="G28" s="362"/>
      <c r="H28" s="363" t="s">
        <v>15</v>
      </c>
      <c r="I28" s="363"/>
      <c r="J28" s="363"/>
      <c r="K28" s="360" t="s">
        <v>162</v>
      </c>
      <c r="L28" s="361"/>
      <c r="M28" s="362"/>
      <c r="N28" s="364" t="s">
        <v>16</v>
      </c>
      <c r="O28" s="365"/>
      <c r="P28" s="67" t="s">
        <v>163</v>
      </c>
    </row>
    <row r="29" spans="1:16" ht="3" customHeight="1" thickBot="1" x14ac:dyDescent="0.25">
      <c r="A29" s="64"/>
      <c r="B29" s="366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8"/>
    </row>
    <row r="30" spans="1:16" ht="13.5" thickBot="1" x14ac:dyDescent="0.25">
      <c r="A30" s="64"/>
      <c r="B30" s="68" t="s">
        <v>7</v>
      </c>
      <c r="C30" s="260" t="s">
        <v>133</v>
      </c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5"/>
    </row>
    <row r="31" spans="1:16" ht="3" customHeight="1" thickBot="1" x14ac:dyDescent="0.25">
      <c r="A31" s="64"/>
      <c r="B31" s="328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30"/>
    </row>
    <row r="32" spans="1:16" ht="13.5" thickBot="1" x14ac:dyDescent="0.25">
      <c r="A32" s="64"/>
      <c r="B32" s="68" t="s">
        <v>4</v>
      </c>
      <c r="C32" s="350" t="s">
        <v>48</v>
      </c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5"/>
    </row>
    <row r="33" spans="1:16" ht="3" customHeight="1" thickBot="1" x14ac:dyDescent="0.25">
      <c r="A33" s="64"/>
      <c r="B33" s="328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30"/>
    </row>
    <row r="34" spans="1:16" ht="13.5" thickBot="1" x14ac:dyDescent="0.25">
      <c r="A34" s="64"/>
      <c r="B34" s="68" t="s">
        <v>23</v>
      </c>
      <c r="C34" s="350" t="s">
        <v>48</v>
      </c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5"/>
    </row>
    <row r="35" spans="1:16" ht="3" customHeight="1" thickBot="1" x14ac:dyDescent="0.25">
      <c r="A35" s="64"/>
      <c r="B35" s="331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3"/>
    </row>
    <row r="36" spans="1:16" ht="16.5" customHeight="1" thickBot="1" x14ac:dyDescent="0.25">
      <c r="A36" s="64"/>
      <c r="B36" s="68" t="s">
        <v>43</v>
      </c>
      <c r="C36" s="260" t="s">
        <v>48</v>
      </c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5"/>
    </row>
    <row r="37" spans="1:16" ht="3" customHeight="1" thickBot="1" x14ac:dyDescent="0.25">
      <c r="A37" s="6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">
      <c r="A38" s="64"/>
      <c r="B38" s="344" t="s">
        <v>17</v>
      </c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6"/>
    </row>
    <row r="39" spans="1:16" x14ac:dyDescent="0.2">
      <c r="A39" s="64"/>
      <c r="B39" s="70" t="s">
        <v>22</v>
      </c>
      <c r="C39" s="347" t="s">
        <v>18</v>
      </c>
      <c r="D39" s="347"/>
      <c r="E39" s="347"/>
      <c r="F39" s="347"/>
      <c r="G39" s="347"/>
      <c r="H39" s="347" t="s">
        <v>7</v>
      </c>
      <c r="I39" s="347"/>
      <c r="J39" s="347"/>
      <c r="K39" s="347"/>
      <c r="L39" s="347"/>
      <c r="M39" s="348" t="s">
        <v>19</v>
      </c>
      <c r="N39" s="348"/>
      <c r="O39" s="348"/>
      <c r="P39" s="349"/>
    </row>
    <row r="40" spans="1:16" x14ac:dyDescent="0.2">
      <c r="A40" s="64"/>
      <c r="B40" s="305" t="s">
        <v>168</v>
      </c>
      <c r="C40" s="311" t="s">
        <v>118</v>
      </c>
      <c r="D40" s="312"/>
      <c r="E40" s="312"/>
      <c r="F40" s="312"/>
      <c r="G40" s="315"/>
      <c r="H40" s="311" t="s">
        <v>150</v>
      </c>
      <c r="I40" s="312"/>
      <c r="J40" s="312"/>
      <c r="K40" s="312"/>
      <c r="L40" s="312"/>
      <c r="M40" s="308" t="s">
        <v>135</v>
      </c>
      <c r="N40" s="309"/>
      <c r="O40" s="309"/>
      <c r="P40" s="310"/>
    </row>
    <row r="41" spans="1:16" ht="12.75" customHeight="1" x14ac:dyDescent="0.2">
      <c r="A41" s="64"/>
      <c r="B41" s="306"/>
      <c r="C41" s="311"/>
      <c r="D41" s="312"/>
      <c r="E41" s="312"/>
      <c r="F41" s="312"/>
      <c r="G41" s="315"/>
      <c r="H41" s="311"/>
      <c r="I41" s="312"/>
      <c r="J41" s="312"/>
      <c r="K41" s="312"/>
      <c r="L41" s="312"/>
      <c r="M41" s="308" t="s">
        <v>136</v>
      </c>
      <c r="N41" s="309"/>
      <c r="O41" s="309"/>
      <c r="P41" s="310"/>
    </row>
    <row r="42" spans="1:16" x14ac:dyDescent="0.2">
      <c r="A42" s="64"/>
      <c r="B42" s="306"/>
      <c r="C42" s="311"/>
      <c r="D42" s="312"/>
      <c r="E42" s="312"/>
      <c r="F42" s="312"/>
      <c r="G42" s="315"/>
      <c r="H42" s="311"/>
      <c r="I42" s="312"/>
      <c r="J42" s="312"/>
      <c r="K42" s="312"/>
      <c r="L42" s="312"/>
      <c r="M42" s="308" t="s">
        <v>137</v>
      </c>
      <c r="N42" s="309"/>
      <c r="O42" s="309"/>
      <c r="P42" s="310"/>
    </row>
    <row r="43" spans="1:16" x14ac:dyDescent="0.2">
      <c r="A43" s="64"/>
      <c r="B43" s="306"/>
      <c r="C43" s="311"/>
      <c r="D43" s="312"/>
      <c r="E43" s="312"/>
      <c r="F43" s="312"/>
      <c r="G43" s="315"/>
      <c r="H43" s="311"/>
      <c r="I43" s="312"/>
      <c r="J43" s="312"/>
      <c r="K43" s="312"/>
      <c r="L43" s="312"/>
      <c r="M43" s="308" t="s">
        <v>138</v>
      </c>
      <c r="N43" s="309"/>
      <c r="O43" s="309"/>
      <c r="P43" s="310"/>
    </row>
    <row r="44" spans="1:16" x14ac:dyDescent="0.2">
      <c r="A44" s="64"/>
      <c r="B44" s="306"/>
      <c r="C44" s="311"/>
      <c r="D44" s="312"/>
      <c r="E44" s="312"/>
      <c r="F44" s="312"/>
      <c r="G44" s="315"/>
      <c r="H44" s="311"/>
      <c r="I44" s="312"/>
      <c r="J44" s="312"/>
      <c r="K44" s="312"/>
      <c r="L44" s="312"/>
      <c r="M44" s="308" t="s">
        <v>139</v>
      </c>
      <c r="N44" s="309"/>
      <c r="O44" s="309"/>
      <c r="P44" s="310"/>
    </row>
    <row r="45" spans="1:16" x14ac:dyDescent="0.2">
      <c r="A45" s="64"/>
      <c r="B45" s="306"/>
      <c r="C45" s="311"/>
      <c r="D45" s="312"/>
      <c r="E45" s="312"/>
      <c r="F45" s="312"/>
      <c r="G45" s="315"/>
      <c r="H45" s="311"/>
      <c r="I45" s="312"/>
      <c r="J45" s="312"/>
      <c r="K45" s="312"/>
      <c r="L45" s="312"/>
      <c r="M45" s="308" t="s">
        <v>141</v>
      </c>
      <c r="N45" s="309"/>
      <c r="O45" s="309"/>
      <c r="P45" s="310"/>
    </row>
    <row r="46" spans="1:16" x14ac:dyDescent="0.2">
      <c r="A46" s="64"/>
      <c r="B46" s="306"/>
      <c r="C46" s="311"/>
      <c r="D46" s="312"/>
      <c r="E46" s="312"/>
      <c r="F46" s="312"/>
      <c r="G46" s="315"/>
      <c r="H46" s="311"/>
      <c r="I46" s="312"/>
      <c r="J46" s="312"/>
      <c r="K46" s="312"/>
      <c r="L46" s="312"/>
      <c r="M46" s="308" t="s">
        <v>142</v>
      </c>
      <c r="N46" s="309"/>
      <c r="O46" s="309"/>
      <c r="P46" s="310"/>
    </row>
    <row r="47" spans="1:16" x14ac:dyDescent="0.2">
      <c r="A47" s="64"/>
      <c r="B47" s="306"/>
      <c r="C47" s="311"/>
      <c r="D47" s="312"/>
      <c r="E47" s="312"/>
      <c r="F47" s="312"/>
      <c r="G47" s="315"/>
      <c r="H47" s="311"/>
      <c r="I47" s="312"/>
      <c r="J47" s="312"/>
      <c r="K47" s="312"/>
      <c r="L47" s="312"/>
      <c r="M47" s="308" t="s">
        <v>143</v>
      </c>
      <c r="N47" s="309"/>
      <c r="O47" s="309"/>
      <c r="P47" s="310"/>
    </row>
    <row r="48" spans="1:16" x14ac:dyDescent="0.2">
      <c r="A48" s="64"/>
      <c r="B48" s="306"/>
      <c r="C48" s="311"/>
      <c r="D48" s="312"/>
      <c r="E48" s="312"/>
      <c r="F48" s="312"/>
      <c r="G48" s="315"/>
      <c r="H48" s="311"/>
      <c r="I48" s="312"/>
      <c r="J48" s="312"/>
      <c r="K48" s="312"/>
      <c r="L48" s="312"/>
      <c r="M48" s="308" t="s">
        <v>144</v>
      </c>
      <c r="N48" s="309"/>
      <c r="O48" s="309"/>
      <c r="P48" s="310"/>
    </row>
    <row r="49" spans="1:16" x14ac:dyDescent="0.2">
      <c r="A49" s="64"/>
      <c r="B49" s="306"/>
      <c r="C49" s="311"/>
      <c r="D49" s="312"/>
      <c r="E49" s="312"/>
      <c r="F49" s="312"/>
      <c r="G49" s="315"/>
      <c r="H49" s="311"/>
      <c r="I49" s="312"/>
      <c r="J49" s="312"/>
      <c r="K49" s="312"/>
      <c r="L49" s="312"/>
      <c r="M49" s="308" t="s">
        <v>145</v>
      </c>
      <c r="N49" s="309"/>
      <c r="O49" s="309"/>
      <c r="P49" s="310"/>
    </row>
    <row r="50" spans="1:16" x14ac:dyDescent="0.2">
      <c r="A50" s="64"/>
      <c r="B50" s="307"/>
      <c r="C50" s="313"/>
      <c r="D50" s="314"/>
      <c r="E50" s="314"/>
      <c r="F50" s="314"/>
      <c r="G50" s="316"/>
      <c r="H50" s="313"/>
      <c r="I50" s="314"/>
      <c r="J50" s="314"/>
      <c r="K50" s="314"/>
      <c r="L50" s="314"/>
      <c r="M50" s="317" t="s">
        <v>146</v>
      </c>
      <c r="N50" s="318"/>
      <c r="O50" s="318"/>
      <c r="P50" s="319"/>
    </row>
    <row r="51" spans="1:16" x14ac:dyDescent="0.2">
      <c r="A51" s="64"/>
      <c r="B51" s="305" t="s">
        <v>169</v>
      </c>
      <c r="C51" s="381" t="s">
        <v>118</v>
      </c>
      <c r="D51" s="382"/>
      <c r="E51" s="382"/>
      <c r="F51" s="382"/>
      <c r="G51" s="383"/>
      <c r="H51" s="381" t="s">
        <v>150</v>
      </c>
      <c r="I51" s="382"/>
      <c r="J51" s="382"/>
      <c r="K51" s="382"/>
      <c r="L51" s="383"/>
      <c r="M51" s="375" t="s">
        <v>140</v>
      </c>
      <c r="N51" s="376"/>
      <c r="O51" s="376"/>
      <c r="P51" s="377"/>
    </row>
    <row r="52" spans="1:16" x14ac:dyDescent="0.2">
      <c r="A52" s="64"/>
      <c r="B52" s="306"/>
      <c r="C52" s="311"/>
      <c r="D52" s="312"/>
      <c r="E52" s="312"/>
      <c r="F52" s="312"/>
      <c r="G52" s="315"/>
      <c r="H52" s="311"/>
      <c r="I52" s="312"/>
      <c r="J52" s="312"/>
      <c r="K52" s="312"/>
      <c r="L52" s="315"/>
      <c r="M52" s="308" t="s">
        <v>135</v>
      </c>
      <c r="N52" s="309"/>
      <c r="O52" s="309"/>
      <c r="P52" s="310"/>
    </row>
    <row r="53" spans="1:16" x14ac:dyDescent="0.2">
      <c r="A53" s="64"/>
      <c r="B53" s="306"/>
      <c r="C53" s="311"/>
      <c r="D53" s="312"/>
      <c r="E53" s="312"/>
      <c r="F53" s="312"/>
      <c r="G53" s="315"/>
      <c r="H53" s="311"/>
      <c r="I53" s="312"/>
      <c r="J53" s="312"/>
      <c r="K53" s="312"/>
      <c r="L53" s="315"/>
      <c r="M53" s="308" t="s">
        <v>136</v>
      </c>
      <c r="N53" s="309"/>
      <c r="O53" s="309"/>
      <c r="P53" s="310"/>
    </row>
    <row r="54" spans="1:16" x14ac:dyDescent="0.2">
      <c r="A54" s="64"/>
      <c r="B54" s="306"/>
      <c r="C54" s="311"/>
      <c r="D54" s="312"/>
      <c r="E54" s="312"/>
      <c r="F54" s="312"/>
      <c r="G54" s="315"/>
      <c r="H54" s="311"/>
      <c r="I54" s="312"/>
      <c r="J54" s="312"/>
      <c r="K54" s="312"/>
      <c r="L54" s="315"/>
      <c r="M54" s="308" t="s">
        <v>137</v>
      </c>
      <c r="N54" s="309"/>
      <c r="O54" s="309"/>
      <c r="P54" s="310"/>
    </row>
    <row r="55" spans="1:16" x14ac:dyDescent="0.2">
      <c r="A55" s="64"/>
      <c r="B55" s="306"/>
      <c r="C55" s="311"/>
      <c r="D55" s="312"/>
      <c r="E55" s="312"/>
      <c r="F55" s="312"/>
      <c r="G55" s="315"/>
      <c r="H55" s="311"/>
      <c r="I55" s="312"/>
      <c r="J55" s="312"/>
      <c r="K55" s="312"/>
      <c r="L55" s="315"/>
      <c r="M55" s="308" t="s">
        <v>138</v>
      </c>
      <c r="N55" s="309"/>
      <c r="O55" s="309"/>
      <c r="P55" s="310"/>
    </row>
    <row r="56" spans="1:16" x14ac:dyDescent="0.2">
      <c r="A56" s="64"/>
      <c r="B56" s="306"/>
      <c r="C56" s="311"/>
      <c r="D56" s="312"/>
      <c r="E56" s="312"/>
      <c r="F56" s="312"/>
      <c r="G56" s="315"/>
      <c r="H56" s="311"/>
      <c r="I56" s="312"/>
      <c r="J56" s="312"/>
      <c r="K56" s="312"/>
      <c r="L56" s="315"/>
      <c r="M56" s="308" t="s">
        <v>139</v>
      </c>
      <c r="N56" s="309"/>
      <c r="O56" s="309"/>
      <c r="P56" s="310"/>
    </row>
    <row r="57" spans="1:16" x14ac:dyDescent="0.2">
      <c r="A57" s="64"/>
      <c r="B57" s="306"/>
      <c r="C57" s="311"/>
      <c r="D57" s="312"/>
      <c r="E57" s="312"/>
      <c r="F57" s="312"/>
      <c r="G57" s="315"/>
      <c r="H57" s="311"/>
      <c r="I57" s="312"/>
      <c r="J57" s="312"/>
      <c r="K57" s="312"/>
      <c r="L57" s="315"/>
      <c r="M57" s="308" t="s">
        <v>141</v>
      </c>
      <c r="N57" s="309"/>
      <c r="O57" s="309"/>
      <c r="P57" s="310"/>
    </row>
    <row r="58" spans="1:16" x14ac:dyDescent="0.2">
      <c r="A58" s="64"/>
      <c r="B58" s="306"/>
      <c r="C58" s="311"/>
      <c r="D58" s="312"/>
      <c r="E58" s="312"/>
      <c r="F58" s="312"/>
      <c r="G58" s="315"/>
      <c r="H58" s="311"/>
      <c r="I58" s="312"/>
      <c r="J58" s="312"/>
      <c r="K58" s="312"/>
      <c r="L58" s="315"/>
      <c r="M58" s="308" t="s">
        <v>142</v>
      </c>
      <c r="N58" s="309"/>
      <c r="O58" s="309"/>
      <c r="P58" s="310"/>
    </row>
    <row r="59" spans="1:16" x14ac:dyDescent="0.2">
      <c r="A59" s="64"/>
      <c r="B59" s="306"/>
      <c r="C59" s="311"/>
      <c r="D59" s="312"/>
      <c r="E59" s="312"/>
      <c r="F59" s="312"/>
      <c r="G59" s="315"/>
      <c r="H59" s="311"/>
      <c r="I59" s="312"/>
      <c r="J59" s="312"/>
      <c r="K59" s="312"/>
      <c r="L59" s="315"/>
      <c r="M59" s="308" t="s">
        <v>143</v>
      </c>
      <c r="N59" s="309"/>
      <c r="O59" s="309"/>
      <c r="P59" s="310"/>
    </row>
    <row r="60" spans="1:16" x14ac:dyDescent="0.2">
      <c r="A60" s="64"/>
      <c r="B60" s="306"/>
      <c r="C60" s="311"/>
      <c r="D60" s="312"/>
      <c r="E60" s="312"/>
      <c r="F60" s="312"/>
      <c r="G60" s="315"/>
      <c r="H60" s="311"/>
      <c r="I60" s="312"/>
      <c r="J60" s="312"/>
      <c r="K60" s="312"/>
      <c r="L60" s="315"/>
      <c r="M60" s="308" t="s">
        <v>144</v>
      </c>
      <c r="N60" s="309"/>
      <c r="O60" s="309"/>
      <c r="P60" s="310"/>
    </row>
    <row r="61" spans="1:16" x14ac:dyDescent="0.2">
      <c r="A61" s="64"/>
      <c r="B61" s="306"/>
      <c r="C61" s="311"/>
      <c r="D61" s="312"/>
      <c r="E61" s="312"/>
      <c r="F61" s="312"/>
      <c r="G61" s="315"/>
      <c r="H61" s="311"/>
      <c r="I61" s="312"/>
      <c r="J61" s="312"/>
      <c r="K61" s="312"/>
      <c r="L61" s="315"/>
      <c r="M61" s="308" t="s">
        <v>145</v>
      </c>
      <c r="N61" s="309"/>
      <c r="O61" s="309"/>
      <c r="P61" s="310"/>
    </row>
    <row r="62" spans="1:16" ht="13.5" thickBot="1" x14ac:dyDescent="0.25">
      <c r="A62" s="64"/>
      <c r="B62" s="380"/>
      <c r="C62" s="384"/>
      <c r="D62" s="385"/>
      <c r="E62" s="385"/>
      <c r="F62" s="385"/>
      <c r="G62" s="386"/>
      <c r="H62" s="384"/>
      <c r="I62" s="385"/>
      <c r="J62" s="385"/>
      <c r="K62" s="385"/>
      <c r="L62" s="386"/>
      <c r="M62" s="372" t="s">
        <v>146</v>
      </c>
      <c r="N62" s="373"/>
      <c r="O62" s="373"/>
      <c r="P62" s="374"/>
    </row>
    <row r="63" spans="1:16" ht="3" customHeight="1" thickBot="1" x14ac:dyDescent="0.25">
      <c r="A63" s="64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1:16" ht="13.5" customHeight="1" thickBot="1" x14ac:dyDescent="0.25">
      <c r="A64" s="64"/>
      <c r="B64" s="338" t="s">
        <v>8</v>
      </c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40"/>
    </row>
    <row r="65" spans="1:16" ht="3" customHeight="1" thickBot="1" x14ac:dyDescent="0.25">
      <c r="A65" s="64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</row>
    <row r="66" spans="1:16" x14ac:dyDescent="0.2">
      <c r="A66" s="64"/>
      <c r="B66" s="387" t="s">
        <v>20</v>
      </c>
      <c r="C66" s="59" t="s">
        <v>9</v>
      </c>
      <c r="D66" s="75" t="s">
        <v>67</v>
      </c>
      <c r="E66" s="75" t="s">
        <v>68</v>
      </c>
      <c r="F66" s="75" t="s">
        <v>69</v>
      </c>
      <c r="G66" s="75" t="s">
        <v>70</v>
      </c>
      <c r="H66" s="75" t="s">
        <v>71</v>
      </c>
      <c r="I66" s="75" t="s">
        <v>72</v>
      </c>
      <c r="J66" s="75" t="s">
        <v>73</v>
      </c>
      <c r="K66" s="75" t="s">
        <v>74</v>
      </c>
      <c r="L66" s="75" t="s">
        <v>75</v>
      </c>
      <c r="M66" s="75" t="s">
        <v>76</v>
      </c>
      <c r="N66" s="75" t="s">
        <v>77</v>
      </c>
      <c r="O66" s="75" t="s">
        <v>78</v>
      </c>
      <c r="P66" s="76" t="s">
        <v>24</v>
      </c>
    </row>
    <row r="67" spans="1:16" x14ac:dyDescent="0.2">
      <c r="A67" s="64"/>
      <c r="B67" s="388"/>
      <c r="C67" s="88" t="s">
        <v>177</v>
      </c>
      <c r="D67" s="378">
        <f>'2.1. Registro audiencias resol '!D10</f>
        <v>1.8099547511312215</v>
      </c>
      <c r="E67" s="379"/>
      <c r="F67" s="379"/>
      <c r="G67" s="379"/>
      <c r="H67" s="379"/>
      <c r="I67" s="379"/>
      <c r="J67" s="378" t="str">
        <f>'2.1. Registro audiencias resol '!F10</f>
        <v>0</v>
      </c>
      <c r="K67" s="379"/>
      <c r="L67" s="379"/>
      <c r="M67" s="379"/>
      <c r="N67" s="379"/>
      <c r="O67" s="379"/>
      <c r="P67" s="89">
        <f>'2.1. Registro audiencias resol '!H10</f>
        <v>0.90497737556561075</v>
      </c>
    </row>
    <row r="68" spans="1:16" x14ac:dyDescent="0.2">
      <c r="A68" s="64"/>
      <c r="B68" s="388"/>
      <c r="C68" s="130" t="s">
        <v>188</v>
      </c>
      <c r="D68" s="378">
        <f>'2.1. Registro audiencias resol '!D13</f>
        <v>1.25</v>
      </c>
      <c r="E68" s="379"/>
      <c r="F68" s="379"/>
      <c r="G68" s="379"/>
      <c r="H68" s="379"/>
      <c r="I68" s="379"/>
      <c r="J68" s="378" t="str">
        <f>'2.1. Registro audiencias resol '!F13</f>
        <v>0</v>
      </c>
      <c r="K68" s="379"/>
      <c r="L68" s="379"/>
      <c r="M68" s="379"/>
      <c r="N68" s="379"/>
      <c r="O68" s="379"/>
      <c r="P68" s="89">
        <f>'2.1. Registro audiencias resol '!H13</f>
        <v>0.625</v>
      </c>
    </row>
    <row r="69" spans="1:16" x14ac:dyDescent="0.2">
      <c r="A69" s="64"/>
      <c r="B69" s="388"/>
      <c r="C69" s="130" t="s">
        <v>189</v>
      </c>
      <c r="D69" s="378">
        <f>'2.1. Registro audiencias resol '!D16</f>
        <v>4</v>
      </c>
      <c r="E69" s="379"/>
      <c r="F69" s="379"/>
      <c r="G69" s="379"/>
      <c r="H69" s="379"/>
      <c r="I69" s="379"/>
      <c r="J69" s="378" t="str">
        <f>'2.1. Registro audiencias resol '!F16</f>
        <v>0</v>
      </c>
      <c r="K69" s="379"/>
      <c r="L69" s="379"/>
      <c r="M69" s="379"/>
      <c r="N69" s="379"/>
      <c r="O69" s="379"/>
      <c r="P69" s="89">
        <f>'2.1. Registro audiencias resol '!H16</f>
        <v>2</v>
      </c>
    </row>
    <row r="70" spans="1:16" x14ac:dyDescent="0.2">
      <c r="A70" s="64"/>
      <c r="B70" s="388"/>
      <c r="C70" s="130" t="s">
        <v>190</v>
      </c>
      <c r="D70" s="378">
        <f>'2.1. Registro audiencias resol '!D19</f>
        <v>2.1666666666666665</v>
      </c>
      <c r="E70" s="379"/>
      <c r="F70" s="379"/>
      <c r="G70" s="379"/>
      <c r="H70" s="379"/>
      <c r="I70" s="379"/>
      <c r="J70" s="378" t="str">
        <f>'2.1. Registro audiencias resol '!F19</f>
        <v>0</v>
      </c>
      <c r="K70" s="379"/>
      <c r="L70" s="379"/>
      <c r="M70" s="379"/>
      <c r="N70" s="379"/>
      <c r="O70" s="379"/>
      <c r="P70" s="89">
        <f>'2.1. Registro audiencias resol '!H19</f>
        <v>1.0833333333333333</v>
      </c>
    </row>
    <row r="71" spans="1:16" x14ac:dyDescent="0.2">
      <c r="A71" s="64"/>
      <c r="B71" s="388"/>
      <c r="C71" s="130" t="s">
        <v>192</v>
      </c>
      <c r="D71" s="378">
        <f>'2.1. Registro audiencias resol '!D21</f>
        <v>1.3</v>
      </c>
      <c r="E71" s="379"/>
      <c r="F71" s="379"/>
      <c r="G71" s="379"/>
      <c r="H71" s="379"/>
      <c r="I71" s="379"/>
      <c r="J71" s="378" t="str">
        <f>'2.1. Registro audiencias resol '!F21</f>
        <v>0</v>
      </c>
      <c r="K71" s="379"/>
      <c r="L71" s="379"/>
      <c r="M71" s="379"/>
      <c r="N71" s="379"/>
      <c r="O71" s="379"/>
      <c r="P71" s="89">
        <f>'2.1. Registro audiencias resol '!H21</f>
        <v>0.65</v>
      </c>
    </row>
    <row r="72" spans="1:16" x14ac:dyDescent="0.2">
      <c r="A72" s="64"/>
      <c r="B72" s="388"/>
      <c r="C72" s="130" t="s">
        <v>193</v>
      </c>
      <c r="D72" s="378">
        <f>'2.1. Registro audiencias resol '!D23</f>
        <v>0.91666666666666663</v>
      </c>
      <c r="E72" s="379"/>
      <c r="F72" s="379"/>
      <c r="G72" s="379"/>
      <c r="H72" s="379"/>
      <c r="I72" s="379"/>
      <c r="J72" s="378" t="str">
        <f>'2.1. Registro audiencias resol '!F23</f>
        <v>0</v>
      </c>
      <c r="K72" s="379"/>
      <c r="L72" s="379"/>
      <c r="M72" s="379"/>
      <c r="N72" s="379"/>
      <c r="O72" s="379"/>
      <c r="P72" s="89">
        <f>'2.1. Registro audiencias resol '!H23</f>
        <v>0.45833333333333331</v>
      </c>
    </row>
    <row r="73" spans="1:16" x14ac:dyDescent="0.2">
      <c r="A73" s="64"/>
      <c r="B73" s="388"/>
      <c r="C73" s="130" t="s">
        <v>195</v>
      </c>
      <c r="D73" s="378">
        <f>'2.1. Registro audiencias resol '!D25</f>
        <v>1.25</v>
      </c>
      <c r="E73" s="379"/>
      <c r="F73" s="379"/>
      <c r="G73" s="379"/>
      <c r="H73" s="379"/>
      <c r="I73" s="379"/>
      <c r="J73" s="378" t="str">
        <f>'2.1. Registro audiencias resol '!F25</f>
        <v>0</v>
      </c>
      <c r="K73" s="379"/>
      <c r="L73" s="379"/>
      <c r="M73" s="379"/>
      <c r="N73" s="379"/>
      <c r="O73" s="379"/>
      <c r="P73" s="89">
        <f>'2.1. Registro audiencias resol '!H25</f>
        <v>0.625</v>
      </c>
    </row>
    <row r="74" spans="1:16" x14ac:dyDescent="0.2">
      <c r="A74" s="64"/>
      <c r="B74" s="388"/>
      <c r="C74" s="130" t="s">
        <v>194</v>
      </c>
      <c r="D74" s="378">
        <f>'2.1. Registro audiencias resol '!D27</f>
        <v>1.3333333333333333</v>
      </c>
      <c r="E74" s="379"/>
      <c r="F74" s="379"/>
      <c r="G74" s="379"/>
      <c r="H74" s="379"/>
      <c r="I74" s="379"/>
      <c r="J74" s="378" t="str">
        <f>'2.1. Registro audiencias resol '!F27</f>
        <v>0</v>
      </c>
      <c r="K74" s="379"/>
      <c r="L74" s="379"/>
      <c r="M74" s="379"/>
      <c r="N74" s="379"/>
      <c r="O74" s="379"/>
      <c r="P74" s="89">
        <f>'2.1. Registro audiencias resol '!H27</f>
        <v>0.66666666666666663</v>
      </c>
    </row>
    <row r="75" spans="1:16" x14ac:dyDescent="0.2">
      <c r="A75" s="64"/>
      <c r="B75" s="388"/>
      <c r="C75" s="130" t="s">
        <v>180</v>
      </c>
      <c r="D75" s="378">
        <f>'2.1. Registro audiencias resol '!D30</f>
        <v>9.5</v>
      </c>
      <c r="E75" s="379"/>
      <c r="F75" s="379"/>
      <c r="G75" s="379"/>
      <c r="H75" s="379"/>
      <c r="I75" s="379"/>
      <c r="J75" s="378" t="str">
        <f>'2.1. Registro audiencias resol '!F30</f>
        <v>0</v>
      </c>
      <c r="K75" s="379"/>
      <c r="L75" s="379"/>
      <c r="M75" s="379"/>
      <c r="N75" s="379"/>
      <c r="O75" s="379"/>
      <c r="P75" s="89">
        <f>'2.1. Registro audiencias resol '!H30</f>
        <v>4.75</v>
      </c>
    </row>
    <row r="76" spans="1:16" x14ac:dyDescent="0.2">
      <c r="A76" s="64"/>
      <c r="B76" s="388"/>
      <c r="C76" s="130" t="s">
        <v>181</v>
      </c>
      <c r="D76" s="378">
        <f>'2.1. Registro audiencias resol '!D32</f>
        <v>2.5</v>
      </c>
      <c r="E76" s="379"/>
      <c r="F76" s="379"/>
      <c r="G76" s="379"/>
      <c r="H76" s="379"/>
      <c r="I76" s="379"/>
      <c r="J76" s="378" t="str">
        <f>'2.1. Registro audiencias resol '!F32</f>
        <v>0</v>
      </c>
      <c r="K76" s="379"/>
      <c r="L76" s="379"/>
      <c r="M76" s="379"/>
      <c r="N76" s="379"/>
      <c r="O76" s="379"/>
      <c r="P76" s="89">
        <f>'2.1. Registro audiencias resol '!H32</f>
        <v>1.25</v>
      </c>
    </row>
    <row r="77" spans="1:16" x14ac:dyDescent="0.2">
      <c r="A77" s="64"/>
      <c r="B77" s="388"/>
      <c r="C77" s="130" t="s">
        <v>182</v>
      </c>
      <c r="D77" s="378">
        <f>'2.1. Registro audiencias resol '!D34</f>
        <v>2.5</v>
      </c>
      <c r="E77" s="379"/>
      <c r="F77" s="379"/>
      <c r="G77" s="379"/>
      <c r="H77" s="379"/>
      <c r="I77" s="379"/>
      <c r="J77" s="378" t="str">
        <f>'2.1. Registro audiencias resol '!F34</f>
        <v>0</v>
      </c>
      <c r="K77" s="379"/>
      <c r="L77" s="379"/>
      <c r="M77" s="379"/>
      <c r="N77" s="379"/>
      <c r="O77" s="379"/>
      <c r="P77" s="89">
        <f>'2.1. Registro audiencias resol '!H34</f>
        <v>1.25</v>
      </c>
    </row>
    <row r="78" spans="1:16" x14ac:dyDescent="0.2">
      <c r="A78" s="64"/>
      <c r="B78" s="388"/>
      <c r="C78" s="130" t="s">
        <v>191</v>
      </c>
      <c r="D78" s="378">
        <f>'2.1. Registro audiencias resol '!D36</f>
        <v>1</v>
      </c>
      <c r="E78" s="379"/>
      <c r="F78" s="379"/>
      <c r="G78" s="379"/>
      <c r="H78" s="379"/>
      <c r="I78" s="379"/>
      <c r="J78" s="378" t="str">
        <f>'2.1. Registro audiencias resol '!F36</f>
        <v>0</v>
      </c>
      <c r="K78" s="379"/>
      <c r="L78" s="379"/>
      <c r="M78" s="379"/>
      <c r="N78" s="379"/>
      <c r="O78" s="379"/>
      <c r="P78" s="89">
        <f>'2.1. Registro audiencias resol '!H36</f>
        <v>0.5</v>
      </c>
    </row>
    <row r="79" spans="1:16" x14ac:dyDescent="0.2">
      <c r="A79" s="64"/>
      <c r="B79" s="388"/>
      <c r="C79" s="130" t="s">
        <v>184</v>
      </c>
      <c r="D79" s="378">
        <f>'2.1. Registro audiencias resol '!D38</f>
        <v>1</v>
      </c>
      <c r="E79" s="379"/>
      <c r="F79" s="379"/>
      <c r="G79" s="379"/>
      <c r="H79" s="379"/>
      <c r="I79" s="379"/>
      <c r="J79" s="378" t="str">
        <f>'2.1. Registro audiencias resol '!F38</f>
        <v>0</v>
      </c>
      <c r="K79" s="379"/>
      <c r="L79" s="379"/>
      <c r="M79" s="379"/>
      <c r="N79" s="379"/>
      <c r="O79" s="379"/>
      <c r="P79" s="89">
        <f>'2.1. Registro audiencias resol '!H38</f>
        <v>0.5</v>
      </c>
    </row>
    <row r="80" spans="1:16" ht="13.5" thickBot="1" x14ac:dyDescent="0.25">
      <c r="A80" s="64"/>
      <c r="B80" s="388"/>
      <c r="C80" s="60" t="s">
        <v>185</v>
      </c>
      <c r="D80" s="378">
        <f>'2.1. Registro audiencias resol '!D40</f>
        <v>5</v>
      </c>
      <c r="E80" s="379"/>
      <c r="F80" s="379"/>
      <c r="G80" s="379"/>
      <c r="H80" s="379"/>
      <c r="I80" s="379"/>
      <c r="J80" s="378" t="str">
        <f>'2.1. Registro audiencias resol '!F40</f>
        <v>0</v>
      </c>
      <c r="K80" s="379"/>
      <c r="L80" s="379"/>
      <c r="M80" s="379"/>
      <c r="N80" s="379"/>
      <c r="O80" s="379"/>
      <c r="P80" s="89">
        <f>'2.1. Registro audiencias resol '!H40</f>
        <v>2.5</v>
      </c>
    </row>
    <row r="81" spans="1:16" ht="3" customHeight="1" thickBot="1" x14ac:dyDescent="0.25">
      <c r="A81" s="64"/>
      <c r="B81" s="77"/>
      <c r="C81" s="86"/>
      <c r="D81" s="86"/>
      <c r="E81" s="86"/>
      <c r="F81" s="87"/>
      <c r="G81" s="86"/>
      <c r="H81" s="86"/>
      <c r="I81" s="87"/>
      <c r="J81" s="86"/>
      <c r="K81" s="86"/>
      <c r="L81" s="87"/>
      <c r="M81" s="86"/>
      <c r="N81" s="86"/>
      <c r="O81" s="87"/>
      <c r="P81" s="87"/>
    </row>
    <row r="82" spans="1:16" ht="22.5" customHeight="1" thickBot="1" x14ac:dyDescent="0.25">
      <c r="A82" s="64"/>
      <c r="B82" s="369" t="s">
        <v>21</v>
      </c>
      <c r="C82" s="370"/>
      <c r="D82" s="370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1"/>
    </row>
    <row r="83" spans="1:16" x14ac:dyDescent="0.2">
      <c r="A83" s="64"/>
      <c r="B83" s="263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5"/>
    </row>
    <row r="84" spans="1:16" x14ac:dyDescent="0.2">
      <c r="A84" s="64"/>
      <c r="B84" s="266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8"/>
    </row>
    <row r="85" spans="1:16" x14ac:dyDescent="0.2">
      <c r="A85" s="64"/>
      <c r="B85" s="266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8"/>
    </row>
    <row r="86" spans="1:16" x14ac:dyDescent="0.2">
      <c r="A86" s="64"/>
      <c r="B86" s="266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8"/>
    </row>
    <row r="87" spans="1:16" x14ac:dyDescent="0.2">
      <c r="A87" s="64"/>
      <c r="B87" s="266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8"/>
    </row>
    <row r="88" spans="1:16" x14ac:dyDescent="0.2">
      <c r="A88" s="64"/>
      <c r="B88" s="266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8"/>
    </row>
    <row r="89" spans="1:16" x14ac:dyDescent="0.2">
      <c r="A89" s="64"/>
      <c r="B89" s="266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8"/>
    </row>
    <row r="90" spans="1:16" x14ac:dyDescent="0.2">
      <c r="A90" s="64"/>
      <c r="B90" s="266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8"/>
    </row>
    <row r="91" spans="1:16" x14ac:dyDescent="0.2">
      <c r="A91" s="64"/>
      <c r="B91" s="266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8"/>
    </row>
    <row r="92" spans="1:16" x14ac:dyDescent="0.2">
      <c r="A92" s="64"/>
      <c r="B92" s="266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268"/>
    </row>
    <row r="93" spans="1:16" x14ac:dyDescent="0.2">
      <c r="A93" s="64"/>
      <c r="B93" s="266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8"/>
    </row>
    <row r="94" spans="1:16" x14ac:dyDescent="0.2">
      <c r="A94" s="64"/>
      <c r="B94" s="266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8"/>
    </row>
    <row r="95" spans="1:16" x14ac:dyDescent="0.2">
      <c r="A95" s="64"/>
      <c r="B95" s="266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8"/>
    </row>
    <row r="96" spans="1:16" x14ac:dyDescent="0.2">
      <c r="A96" s="64"/>
      <c r="B96" s="266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8"/>
    </row>
    <row r="97" spans="1:16" x14ac:dyDescent="0.2">
      <c r="A97" s="64"/>
      <c r="B97" s="266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268"/>
    </row>
    <row r="98" spans="1:16" ht="13.5" thickBot="1" x14ac:dyDescent="0.25">
      <c r="A98" s="64"/>
      <c r="B98" s="269"/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1"/>
    </row>
    <row r="99" spans="1:16" s="78" customFormat="1" ht="3" customHeight="1" thickBot="1" x14ac:dyDescent="0.25">
      <c r="A99" s="389"/>
      <c r="B99" s="389"/>
      <c r="C99" s="389"/>
      <c r="D99" s="389"/>
      <c r="E99" s="389"/>
      <c r="F99" s="389"/>
      <c r="G99" s="389"/>
      <c r="H99" s="389"/>
      <c r="I99" s="389"/>
      <c r="J99" s="389"/>
      <c r="K99" s="389"/>
      <c r="L99" s="389"/>
      <c r="M99" s="389"/>
      <c r="N99" s="389"/>
      <c r="O99" s="389"/>
      <c r="P99" s="389"/>
    </row>
    <row r="100" spans="1:16" ht="15" customHeight="1" x14ac:dyDescent="0.2">
      <c r="A100" s="64"/>
      <c r="B100" s="273" t="s">
        <v>5</v>
      </c>
      <c r="C100" s="390" t="s">
        <v>147</v>
      </c>
      <c r="D100" s="391"/>
      <c r="E100" s="391"/>
      <c r="F100" s="391"/>
      <c r="G100" s="391"/>
      <c r="H100" s="391"/>
      <c r="I100" s="391"/>
      <c r="J100" s="391"/>
      <c r="K100" s="391"/>
      <c r="L100" s="391"/>
      <c r="M100" s="391"/>
      <c r="N100" s="391"/>
      <c r="O100" s="391"/>
      <c r="P100" s="392"/>
    </row>
    <row r="101" spans="1:16" ht="49.5" customHeight="1" x14ac:dyDescent="0.2">
      <c r="A101" s="64"/>
      <c r="B101" s="274"/>
      <c r="C101" s="278" t="s">
        <v>216</v>
      </c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  <c r="P101" s="280"/>
    </row>
    <row r="102" spans="1:16" ht="15" customHeight="1" x14ac:dyDescent="0.2">
      <c r="A102" s="64"/>
      <c r="B102" s="274"/>
      <c r="C102" s="393" t="s">
        <v>148</v>
      </c>
      <c r="D102" s="394"/>
      <c r="E102" s="394"/>
      <c r="F102" s="394"/>
      <c r="G102" s="394"/>
      <c r="H102" s="394"/>
      <c r="I102" s="394"/>
      <c r="J102" s="394"/>
      <c r="K102" s="394"/>
      <c r="L102" s="394"/>
      <c r="M102" s="394"/>
      <c r="N102" s="394"/>
      <c r="O102" s="394"/>
      <c r="P102" s="395"/>
    </row>
    <row r="103" spans="1:16" ht="49.5" customHeight="1" thickBot="1" x14ac:dyDescent="0.25">
      <c r="A103" s="64"/>
      <c r="B103" s="274"/>
      <c r="C103" s="278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  <c r="O103" s="279"/>
      <c r="P103" s="280"/>
    </row>
    <row r="104" spans="1:16" ht="30.75" customHeight="1" thickBot="1" x14ac:dyDescent="0.25">
      <c r="A104" s="64"/>
      <c r="B104" s="54" t="s">
        <v>42</v>
      </c>
      <c r="C104" s="260" t="s">
        <v>149</v>
      </c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5"/>
    </row>
    <row r="105" spans="1:16" ht="27.75" customHeight="1" thickBot="1" x14ac:dyDescent="0.25">
      <c r="A105" s="64"/>
      <c r="B105" s="54" t="s">
        <v>55</v>
      </c>
      <c r="C105" s="261" t="s">
        <v>56</v>
      </c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2"/>
    </row>
    <row r="106" spans="1:16" x14ac:dyDescent="0.2">
      <c r="B106" s="62"/>
    </row>
    <row r="107" spans="1:16" x14ac:dyDescent="0.2">
      <c r="B107" s="62"/>
    </row>
    <row r="108" spans="1:16" x14ac:dyDescent="0.2">
      <c r="B108" s="62"/>
      <c r="C108" s="79"/>
    </row>
    <row r="109" spans="1:16" hidden="1" x14ac:dyDescent="0.2">
      <c r="B109" s="62"/>
      <c r="C109" s="62">
        <v>2018</v>
      </c>
    </row>
    <row r="110" spans="1:16" hidden="1" x14ac:dyDescent="0.2">
      <c r="B110" s="62"/>
      <c r="C110" s="62">
        <v>2019</v>
      </c>
    </row>
    <row r="111" spans="1:16" x14ac:dyDescent="0.2">
      <c r="B111" s="62"/>
    </row>
    <row r="112" spans="1:16" x14ac:dyDescent="0.2">
      <c r="B112" s="62"/>
    </row>
    <row r="113" spans="2:16" x14ac:dyDescent="0.2">
      <c r="B113" s="62"/>
    </row>
    <row r="114" spans="2:16" x14ac:dyDescent="0.2">
      <c r="B114" s="62"/>
    </row>
    <row r="115" spans="2:16" x14ac:dyDescent="0.2">
      <c r="B115" s="62"/>
    </row>
    <row r="116" spans="2:16" s="63" customFormat="1" x14ac:dyDescent="0.2"/>
    <row r="117" spans="2:16" s="63" customFormat="1" x14ac:dyDescent="0.2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spans="2:16" s="63" customFormat="1" x14ac:dyDescent="0.2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</row>
    <row r="119" spans="2:16" s="63" customFormat="1" x14ac:dyDescent="0.2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</row>
    <row r="120" spans="2:16" s="63" customFormat="1" x14ac:dyDescent="0.2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</row>
    <row r="121" spans="2:16" s="63" customFormat="1" x14ac:dyDescent="0.2">
      <c r="B121" s="81"/>
      <c r="C121" s="81"/>
      <c r="D121" s="81"/>
      <c r="E121" s="81"/>
      <c r="F121" s="81"/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2:16" s="63" customFormat="1" x14ac:dyDescent="0.2">
      <c r="B122" s="81"/>
      <c r="C122" s="81"/>
      <c r="D122" s="81"/>
      <c r="E122" s="81"/>
      <c r="F122" s="81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2:16" s="63" customFormat="1" x14ac:dyDescent="0.2">
      <c r="B123" s="81"/>
      <c r="C123" s="81"/>
      <c r="D123" s="81"/>
      <c r="E123" s="81"/>
      <c r="F123" s="81"/>
      <c r="G123" s="80"/>
      <c r="H123" s="80"/>
      <c r="I123" s="80"/>
      <c r="J123" s="80"/>
      <c r="K123" s="80"/>
      <c r="L123" s="80"/>
      <c r="M123" s="80"/>
      <c r="N123" s="80"/>
      <c r="O123" s="80"/>
    </row>
    <row r="124" spans="2:16" s="63" customFormat="1" x14ac:dyDescent="0.2">
      <c r="B124" s="81"/>
      <c r="C124" s="81"/>
      <c r="D124" s="81"/>
      <c r="E124" s="81"/>
      <c r="F124" s="81"/>
      <c r="G124" s="80"/>
      <c r="H124" s="80"/>
      <c r="I124" s="80"/>
      <c r="J124" s="80"/>
      <c r="K124" s="80"/>
      <c r="L124" s="80"/>
      <c r="M124" s="80"/>
      <c r="N124" s="80"/>
      <c r="O124" s="80"/>
    </row>
    <row r="125" spans="2:16" s="63" customFormat="1" x14ac:dyDescent="0.2">
      <c r="B125" s="81"/>
      <c r="C125" s="81"/>
      <c r="D125" s="81"/>
      <c r="E125" s="81"/>
      <c r="F125" s="81"/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2:16" s="63" customFormat="1" x14ac:dyDescent="0.2">
      <c r="B126" s="81"/>
      <c r="C126" s="81"/>
      <c r="D126" s="81"/>
      <c r="E126" s="81"/>
      <c r="F126" s="81"/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2:16" s="63" customFormat="1" x14ac:dyDescent="0.2">
      <c r="B127" s="81"/>
      <c r="C127" s="81"/>
      <c r="D127" s="81"/>
      <c r="E127" s="81"/>
      <c r="F127" s="81"/>
      <c r="G127" s="80"/>
      <c r="H127" s="80"/>
      <c r="I127" s="80"/>
      <c r="J127" s="80"/>
      <c r="K127" s="80"/>
      <c r="L127" s="80"/>
      <c r="M127" s="80"/>
      <c r="N127" s="80"/>
      <c r="O127" s="80"/>
      <c r="P127" s="82"/>
    </row>
    <row r="128" spans="2:16" s="63" customFormat="1" x14ac:dyDescent="0.2">
      <c r="B128" s="81"/>
      <c r="C128" s="81"/>
      <c r="D128" s="81"/>
      <c r="E128" s="81"/>
      <c r="F128" s="81"/>
      <c r="G128" s="80"/>
      <c r="H128" s="80"/>
      <c r="I128" s="80"/>
      <c r="J128" s="80"/>
      <c r="K128" s="80"/>
      <c r="L128" s="80"/>
      <c r="M128" s="80"/>
      <c r="N128" s="80"/>
      <c r="O128" s="80"/>
      <c r="P128" s="82"/>
    </row>
    <row r="129" spans="2:16" s="63" customFormat="1" x14ac:dyDescent="0.2">
      <c r="B129" s="81"/>
      <c r="C129" s="81"/>
      <c r="D129" s="81"/>
      <c r="E129" s="81"/>
      <c r="F129" s="81"/>
      <c r="G129" s="80"/>
      <c r="H129" s="80"/>
      <c r="I129" s="80"/>
      <c r="J129" s="80"/>
      <c r="K129" s="80"/>
      <c r="L129" s="80"/>
      <c r="M129" s="80"/>
      <c r="N129" s="80"/>
      <c r="O129" s="80"/>
      <c r="P129" s="82"/>
    </row>
    <row r="130" spans="2:16" s="63" customFormat="1" x14ac:dyDescent="0.2">
      <c r="B130" s="81"/>
      <c r="C130" s="81"/>
      <c r="D130" s="81"/>
      <c r="E130" s="81"/>
      <c r="F130" s="81"/>
      <c r="G130" s="80"/>
      <c r="H130" s="80"/>
      <c r="I130" s="80"/>
      <c r="J130" s="80"/>
      <c r="K130" s="80"/>
      <c r="L130" s="80"/>
      <c r="M130" s="80"/>
      <c r="N130" s="80"/>
      <c r="O130" s="80"/>
      <c r="P130" s="82"/>
    </row>
    <row r="131" spans="2:16" s="63" customFormat="1" x14ac:dyDescent="0.2">
      <c r="B131" s="83"/>
      <c r="C131" s="83"/>
      <c r="D131" s="81"/>
      <c r="E131" s="81"/>
      <c r="F131" s="81"/>
      <c r="G131" s="80"/>
      <c r="H131" s="80"/>
      <c r="I131" s="80"/>
      <c r="J131" s="80"/>
      <c r="K131" s="80"/>
      <c r="L131" s="80"/>
      <c r="M131" s="80"/>
      <c r="N131" s="80"/>
      <c r="O131" s="80"/>
      <c r="P131" s="82"/>
    </row>
    <row r="132" spans="2:16" s="63" customFormat="1" x14ac:dyDescent="0.2">
      <c r="B132" s="83"/>
      <c r="C132" s="83"/>
      <c r="D132" s="81"/>
      <c r="E132" s="81"/>
      <c r="F132" s="81"/>
      <c r="G132" s="80"/>
      <c r="H132" s="80"/>
      <c r="I132" s="80"/>
      <c r="J132" s="80"/>
      <c r="K132" s="80"/>
      <c r="L132" s="80"/>
      <c r="M132" s="80"/>
      <c r="N132" s="80"/>
      <c r="O132" s="80"/>
      <c r="P132" s="82"/>
    </row>
    <row r="133" spans="2:16" s="63" customFormat="1" x14ac:dyDescent="0.2">
      <c r="B133" s="83"/>
      <c r="C133" s="83"/>
      <c r="D133" s="81"/>
      <c r="E133" s="81"/>
      <c r="F133" s="81"/>
      <c r="G133" s="80"/>
      <c r="H133" s="80"/>
      <c r="I133" s="80"/>
      <c r="J133" s="80"/>
      <c r="K133" s="80"/>
      <c r="L133" s="80"/>
      <c r="M133" s="80"/>
      <c r="N133" s="80"/>
      <c r="O133" s="80"/>
      <c r="P133" s="82"/>
    </row>
    <row r="134" spans="2:16" s="63" customFormat="1" x14ac:dyDescent="0.2">
      <c r="B134" s="81"/>
      <c r="C134" s="83"/>
      <c r="D134" s="81"/>
      <c r="E134" s="81"/>
      <c r="F134" s="81"/>
      <c r="G134" s="80"/>
      <c r="H134" s="80"/>
      <c r="I134" s="80"/>
      <c r="J134" s="80"/>
      <c r="K134" s="80"/>
      <c r="L134" s="80"/>
      <c r="M134" s="84"/>
      <c r="N134" s="80"/>
      <c r="O134" s="80"/>
      <c r="P134" s="82"/>
    </row>
    <row r="135" spans="2:16" s="63" customFormat="1" x14ac:dyDescent="0.2">
      <c r="B135" s="81"/>
      <c r="C135" s="83"/>
      <c r="D135" s="81"/>
      <c r="E135" s="81"/>
      <c r="F135" s="81"/>
      <c r="G135" s="80"/>
      <c r="H135" s="80"/>
      <c r="I135" s="80"/>
      <c r="J135" s="80"/>
      <c r="K135" s="80"/>
      <c r="L135" s="80"/>
      <c r="M135" s="80"/>
      <c r="N135" s="80" t="s">
        <v>46</v>
      </c>
      <c r="O135" s="80"/>
      <c r="P135" s="82"/>
    </row>
    <row r="136" spans="2:16" s="63" customFormat="1" x14ac:dyDescent="0.2">
      <c r="B136" s="81"/>
      <c r="C136" s="83"/>
      <c r="D136" s="81"/>
      <c r="E136" s="81"/>
      <c r="F136" s="81"/>
      <c r="G136" s="80"/>
      <c r="H136" s="80"/>
      <c r="I136" s="80"/>
      <c r="J136" s="80"/>
      <c r="K136" s="80"/>
      <c r="L136" s="80"/>
      <c r="M136" s="80"/>
      <c r="N136" s="80"/>
      <c r="O136" s="80"/>
      <c r="P136" s="82"/>
    </row>
    <row r="137" spans="2:16" s="63" customFormat="1" x14ac:dyDescent="0.2">
      <c r="B137" s="81"/>
      <c r="C137" s="83"/>
      <c r="D137" s="81"/>
      <c r="E137" s="81"/>
      <c r="F137" s="81"/>
      <c r="G137" s="80"/>
      <c r="H137" s="80"/>
      <c r="I137" s="80"/>
      <c r="J137" s="80"/>
      <c r="K137" s="80"/>
      <c r="L137" s="80"/>
      <c r="M137" s="80"/>
      <c r="N137" s="80"/>
      <c r="O137" s="80"/>
      <c r="P137" s="82"/>
    </row>
    <row r="138" spans="2:16" s="63" customFormat="1" x14ac:dyDescent="0.2">
      <c r="B138" s="81"/>
      <c r="C138" s="81"/>
      <c r="D138" s="81"/>
      <c r="E138" s="81"/>
      <c r="F138" s="81"/>
      <c r="G138" s="80"/>
      <c r="H138" s="80"/>
      <c r="I138" s="80"/>
      <c r="J138" s="80"/>
      <c r="K138" s="80"/>
      <c r="L138" s="80"/>
      <c r="M138" s="80"/>
      <c r="N138" s="80"/>
      <c r="O138" s="80"/>
      <c r="P138" s="82"/>
    </row>
    <row r="139" spans="2:16" s="63" customFormat="1" x14ac:dyDescent="0.2">
      <c r="B139" s="81"/>
      <c r="C139" s="81"/>
      <c r="D139" s="81"/>
      <c r="E139" s="81"/>
      <c r="F139" s="81"/>
      <c r="G139" s="80"/>
      <c r="H139" s="80"/>
      <c r="I139" s="80"/>
      <c r="J139" s="80"/>
      <c r="K139" s="80"/>
      <c r="L139" s="80"/>
      <c r="M139" s="80"/>
      <c r="N139" s="80"/>
      <c r="O139" s="80"/>
      <c r="P139" s="82"/>
    </row>
    <row r="140" spans="2:16" s="63" customFormat="1" x14ac:dyDescent="0.2">
      <c r="B140" s="81"/>
      <c r="C140" s="81"/>
      <c r="D140" s="81"/>
      <c r="E140" s="81"/>
      <c r="F140" s="81"/>
      <c r="G140" s="80"/>
      <c r="H140" s="80"/>
      <c r="I140" s="80"/>
      <c r="J140" s="80"/>
      <c r="K140" s="80"/>
      <c r="L140" s="80"/>
      <c r="M140" s="80"/>
      <c r="N140" s="80"/>
      <c r="O140" s="80"/>
      <c r="P140" s="82"/>
    </row>
    <row r="141" spans="2:16" s="63" customFormat="1" ht="12.75" customHeight="1" x14ac:dyDescent="0.2">
      <c r="B141" s="81"/>
      <c r="C141" s="81"/>
      <c r="D141" s="81"/>
      <c r="E141" s="81"/>
      <c r="F141" s="81"/>
      <c r="G141" s="80"/>
      <c r="H141" s="80"/>
      <c r="I141" s="80"/>
      <c r="J141" s="80"/>
      <c r="K141" s="80"/>
      <c r="L141" s="80"/>
      <c r="M141" s="80"/>
      <c r="N141" s="80"/>
      <c r="O141" s="80"/>
    </row>
    <row r="142" spans="2:16" s="63" customFormat="1" x14ac:dyDescent="0.2">
      <c r="B142" s="81"/>
      <c r="C142" s="81"/>
      <c r="D142" s="81"/>
      <c r="E142" s="81"/>
      <c r="F142" s="81"/>
      <c r="G142" s="80"/>
      <c r="H142" s="80"/>
      <c r="I142" s="80"/>
      <c r="J142" s="80"/>
      <c r="K142" s="80"/>
      <c r="L142" s="80"/>
      <c r="M142" s="80"/>
      <c r="N142" s="80"/>
      <c r="O142" s="80"/>
    </row>
    <row r="143" spans="2:16" s="63" customFormat="1" x14ac:dyDescent="0.2">
      <c r="B143" s="81"/>
      <c r="C143" s="81"/>
      <c r="D143" s="81"/>
      <c r="E143" s="81"/>
      <c r="F143" s="81"/>
      <c r="G143" s="80"/>
      <c r="H143" s="80"/>
      <c r="I143" s="80"/>
      <c r="J143" s="80"/>
      <c r="K143" s="80"/>
      <c r="L143" s="80"/>
      <c r="M143" s="80"/>
      <c r="N143" s="80"/>
      <c r="O143" s="80"/>
    </row>
    <row r="144" spans="2:16" s="63" customFormat="1" x14ac:dyDescent="0.2">
      <c r="B144" s="81"/>
      <c r="C144" s="81"/>
      <c r="D144" s="81"/>
      <c r="E144" s="81"/>
      <c r="F144" s="81"/>
      <c r="G144" s="80"/>
      <c r="H144" s="80"/>
      <c r="I144" s="80"/>
      <c r="J144" s="80"/>
      <c r="K144" s="80"/>
      <c r="L144" s="80"/>
      <c r="M144" s="80"/>
      <c r="N144" s="80"/>
      <c r="O144" s="80"/>
    </row>
    <row r="145" spans="2:15" s="63" customFormat="1" x14ac:dyDescent="0.2">
      <c r="B145" s="81"/>
      <c r="C145" s="81"/>
      <c r="D145" s="81"/>
      <c r="E145" s="81"/>
      <c r="F145" s="81"/>
      <c r="G145" s="80"/>
      <c r="H145" s="80"/>
      <c r="I145" s="80"/>
      <c r="J145" s="80"/>
      <c r="K145" s="80"/>
      <c r="L145" s="80"/>
      <c r="M145" s="80"/>
      <c r="N145" s="80"/>
      <c r="O145" s="80"/>
    </row>
    <row r="146" spans="2:15" s="63" customFormat="1" x14ac:dyDescent="0.2">
      <c r="B146" s="37"/>
      <c r="C146" s="81"/>
      <c r="D146" s="81"/>
      <c r="E146" s="81"/>
      <c r="F146" s="81"/>
      <c r="G146" s="80"/>
      <c r="H146" s="80"/>
      <c r="I146" s="80"/>
      <c r="J146" s="80"/>
      <c r="K146" s="80"/>
      <c r="L146" s="80"/>
      <c r="M146" s="80"/>
      <c r="N146" s="80"/>
      <c r="O146" s="80"/>
    </row>
    <row r="147" spans="2:15" s="63" customFormat="1" x14ac:dyDescent="0.2">
      <c r="B147" s="37"/>
      <c r="C147" s="81"/>
      <c r="D147" s="81"/>
      <c r="E147" s="81"/>
      <c r="F147" s="81"/>
      <c r="G147" s="80"/>
      <c r="H147" s="80"/>
      <c r="I147" s="80"/>
      <c r="J147" s="80"/>
      <c r="K147" s="80"/>
      <c r="L147" s="80"/>
      <c r="M147" s="80"/>
      <c r="N147" s="80"/>
      <c r="O147" s="80"/>
    </row>
    <row r="148" spans="2:15" s="63" customFormat="1" x14ac:dyDescent="0.2">
      <c r="B148" s="37"/>
      <c r="C148" s="81"/>
      <c r="D148" s="81"/>
      <c r="E148" s="81"/>
      <c r="F148" s="81"/>
      <c r="G148" s="80"/>
      <c r="H148" s="80"/>
      <c r="I148" s="80"/>
      <c r="J148" s="80"/>
      <c r="K148" s="80"/>
      <c r="L148" s="80"/>
      <c r="M148" s="80"/>
      <c r="N148" s="80"/>
      <c r="O148" s="80"/>
    </row>
    <row r="149" spans="2:15" s="63" customFormat="1" x14ac:dyDescent="0.2">
      <c r="B149" s="37"/>
      <c r="C149" s="81"/>
      <c r="D149" s="81"/>
      <c r="E149" s="81"/>
      <c r="F149" s="81"/>
      <c r="G149" s="80"/>
      <c r="H149" s="80"/>
      <c r="I149" s="80"/>
      <c r="J149" s="80"/>
      <c r="K149" s="80"/>
      <c r="L149" s="80"/>
      <c r="M149" s="80"/>
      <c r="N149" s="80"/>
      <c r="O149" s="80"/>
    </row>
    <row r="150" spans="2:15" s="63" customFormat="1" x14ac:dyDescent="0.2">
      <c r="B150" s="37"/>
      <c r="C150" s="81"/>
      <c r="D150" s="81"/>
      <c r="E150" s="81"/>
      <c r="F150" s="81"/>
      <c r="G150" s="80"/>
      <c r="H150" s="80"/>
      <c r="I150" s="80"/>
      <c r="J150" s="80"/>
      <c r="K150" s="80"/>
      <c r="L150" s="80"/>
      <c r="M150" s="80"/>
      <c r="N150" s="80"/>
      <c r="O150" s="80"/>
    </row>
    <row r="151" spans="2:15" s="63" customFormat="1" x14ac:dyDescent="0.2">
      <c r="B151" s="37"/>
      <c r="C151" s="81"/>
      <c r="D151" s="81"/>
      <c r="E151" s="81"/>
      <c r="F151" s="81"/>
      <c r="G151" s="80"/>
      <c r="H151" s="80"/>
      <c r="I151" s="80"/>
      <c r="J151" s="80"/>
      <c r="K151" s="80"/>
      <c r="L151" s="80"/>
      <c r="M151" s="80"/>
      <c r="N151" s="80"/>
      <c r="O151" s="80"/>
    </row>
    <row r="152" spans="2:15" s="63" customFormat="1" x14ac:dyDescent="0.2">
      <c r="B152" s="37"/>
      <c r="C152" s="81"/>
      <c r="D152" s="81"/>
      <c r="E152" s="81"/>
      <c r="F152" s="81"/>
      <c r="G152" s="80"/>
      <c r="H152" s="80"/>
      <c r="I152" s="80"/>
      <c r="J152" s="80"/>
      <c r="K152" s="80"/>
      <c r="L152" s="80"/>
      <c r="M152" s="80"/>
      <c r="N152" s="80"/>
      <c r="O152" s="80"/>
    </row>
    <row r="153" spans="2:15" s="63" customFormat="1" x14ac:dyDescent="0.2">
      <c r="B153" s="38"/>
      <c r="C153" s="81"/>
      <c r="D153" s="81"/>
      <c r="E153" s="81"/>
      <c r="F153" s="81"/>
      <c r="G153" s="80"/>
      <c r="H153" s="80"/>
      <c r="I153" s="80"/>
      <c r="J153" s="80"/>
      <c r="K153" s="80"/>
      <c r="L153" s="80"/>
      <c r="M153" s="80"/>
      <c r="N153" s="80"/>
      <c r="O153" s="80"/>
    </row>
    <row r="154" spans="2:15" s="63" customFormat="1" x14ac:dyDescent="0.2">
      <c r="B154" s="38"/>
      <c r="C154" s="81"/>
      <c r="D154" s="81"/>
      <c r="E154" s="81"/>
      <c r="F154" s="81"/>
      <c r="G154" s="80"/>
      <c r="H154" s="80"/>
      <c r="I154" s="80"/>
      <c r="J154" s="80"/>
      <c r="K154" s="80"/>
      <c r="L154" s="80"/>
      <c r="M154" s="80"/>
      <c r="N154" s="80"/>
      <c r="O154" s="80"/>
    </row>
    <row r="155" spans="2:15" s="63" customFormat="1" x14ac:dyDescent="0.2">
      <c r="B155" s="81"/>
      <c r="C155" s="81"/>
      <c r="D155" s="81"/>
      <c r="E155" s="81"/>
      <c r="F155" s="81"/>
      <c r="G155" s="80"/>
      <c r="H155" s="80"/>
      <c r="I155" s="80"/>
      <c r="J155" s="80"/>
      <c r="K155" s="80"/>
      <c r="L155" s="80"/>
      <c r="M155" s="80"/>
      <c r="N155" s="80"/>
      <c r="O155" s="80"/>
    </row>
    <row r="156" spans="2:15" s="63" customFormat="1" x14ac:dyDescent="0.2">
      <c r="B156" s="45" t="s">
        <v>109</v>
      </c>
      <c r="C156" s="81"/>
      <c r="D156" s="81"/>
      <c r="E156" s="81"/>
      <c r="F156" s="81"/>
      <c r="G156" s="80"/>
      <c r="H156" s="80"/>
      <c r="I156" s="80"/>
      <c r="J156" s="80"/>
      <c r="K156" s="80"/>
      <c r="L156" s="80"/>
      <c r="M156" s="80"/>
      <c r="N156" s="80"/>
      <c r="O156" s="80"/>
    </row>
    <row r="157" spans="2:15" s="63" customFormat="1" x14ac:dyDescent="0.2">
      <c r="B157" s="45" t="s">
        <v>110</v>
      </c>
      <c r="C157" s="81"/>
      <c r="D157" s="81"/>
      <c r="E157" s="81"/>
      <c r="F157" s="81"/>
      <c r="G157" s="80"/>
      <c r="H157" s="80"/>
      <c r="I157" s="80"/>
      <c r="J157" s="80"/>
      <c r="K157" s="80"/>
      <c r="L157" s="80"/>
      <c r="M157" s="80"/>
      <c r="N157" s="80"/>
      <c r="O157" s="80"/>
    </row>
    <row r="158" spans="2:15" s="63" customFormat="1" x14ac:dyDescent="0.2">
      <c r="B158" s="45" t="s">
        <v>111</v>
      </c>
      <c r="C158" s="81"/>
      <c r="D158" s="81"/>
      <c r="E158" s="81"/>
      <c r="F158" s="81"/>
      <c r="G158" s="80"/>
      <c r="H158" s="80"/>
      <c r="I158" s="80"/>
      <c r="J158" s="80"/>
      <c r="K158" s="80"/>
      <c r="L158" s="80"/>
      <c r="M158" s="80"/>
      <c r="N158" s="80"/>
      <c r="O158" s="80"/>
    </row>
    <row r="159" spans="2:15" s="63" customFormat="1" x14ac:dyDescent="0.2">
      <c r="B159" s="45" t="s">
        <v>112</v>
      </c>
      <c r="C159" s="81"/>
      <c r="D159" s="81"/>
      <c r="E159" s="81"/>
      <c r="F159" s="81"/>
      <c r="G159" s="80"/>
      <c r="H159" s="80"/>
      <c r="I159" s="80"/>
      <c r="J159" s="80"/>
      <c r="K159" s="80"/>
      <c r="L159" s="80"/>
      <c r="M159" s="80"/>
      <c r="N159" s="80"/>
      <c r="O159" s="80"/>
    </row>
    <row r="160" spans="2:15" s="63" customFormat="1" x14ac:dyDescent="0.2">
      <c r="B160" s="45" t="s">
        <v>113</v>
      </c>
      <c r="C160" s="81"/>
      <c r="D160" s="81"/>
      <c r="E160" s="81"/>
      <c r="F160" s="81"/>
      <c r="G160" s="80"/>
      <c r="H160" s="80"/>
      <c r="I160" s="80"/>
      <c r="J160" s="80"/>
      <c r="K160" s="80"/>
      <c r="L160" s="80"/>
      <c r="M160" s="80"/>
      <c r="N160" s="80"/>
      <c r="O160" s="80"/>
    </row>
    <row r="161" spans="2:16" s="63" customFormat="1" x14ac:dyDescent="0.2">
      <c r="B161" s="45" t="s">
        <v>114</v>
      </c>
      <c r="C161" s="81"/>
      <c r="D161" s="81"/>
      <c r="E161" s="81"/>
      <c r="F161" s="81"/>
      <c r="G161" s="80"/>
      <c r="H161" s="80"/>
      <c r="I161" s="80"/>
      <c r="J161" s="80"/>
      <c r="K161" s="80"/>
      <c r="L161" s="80"/>
      <c r="M161" s="80"/>
      <c r="N161" s="80"/>
      <c r="O161" s="80"/>
    </row>
    <row r="162" spans="2:16" s="63" customFormat="1" x14ac:dyDescent="0.2">
      <c r="B162" s="45" t="s">
        <v>115</v>
      </c>
      <c r="C162" s="81"/>
      <c r="D162" s="81"/>
      <c r="E162" s="81"/>
      <c r="F162" s="81"/>
      <c r="G162" s="80"/>
      <c r="H162" s="80"/>
      <c r="I162" s="80"/>
      <c r="J162" s="80"/>
      <c r="K162" s="80"/>
      <c r="L162" s="80"/>
      <c r="M162" s="80"/>
      <c r="N162" s="80"/>
      <c r="O162" s="80"/>
    </row>
    <row r="163" spans="2:16" s="63" customFormat="1" x14ac:dyDescent="0.2">
      <c r="B163" s="43"/>
      <c r="C163" s="81"/>
      <c r="D163" s="81"/>
      <c r="E163" s="81"/>
      <c r="F163" s="81"/>
      <c r="G163" s="80"/>
      <c r="H163" s="80"/>
      <c r="I163" s="80"/>
      <c r="J163" s="80"/>
      <c r="K163" s="80"/>
      <c r="L163" s="80"/>
      <c r="M163" s="80"/>
      <c r="N163" s="80"/>
      <c r="O163" s="80"/>
    </row>
    <row r="164" spans="2:16" s="63" customFormat="1" x14ac:dyDescent="0.2">
      <c r="B164" s="37"/>
      <c r="C164" s="81"/>
      <c r="D164" s="81"/>
      <c r="E164" s="81"/>
      <c r="F164" s="81"/>
      <c r="G164" s="80"/>
      <c r="H164" s="80"/>
      <c r="I164" s="80"/>
      <c r="J164" s="80"/>
      <c r="K164" s="80"/>
      <c r="L164" s="80"/>
      <c r="M164" s="80"/>
      <c r="N164" s="80"/>
      <c r="O164" s="80"/>
    </row>
    <row r="165" spans="2:16" s="64" customFormat="1" x14ac:dyDescent="0.2">
      <c r="B165" s="37"/>
      <c r="C165" s="81"/>
      <c r="D165" s="81"/>
      <c r="E165" s="81"/>
      <c r="F165" s="81"/>
      <c r="G165" s="80"/>
      <c r="H165" s="80"/>
      <c r="I165" s="80"/>
      <c r="J165" s="80"/>
      <c r="K165" s="80"/>
      <c r="L165" s="80"/>
      <c r="M165" s="80"/>
      <c r="N165" s="80"/>
      <c r="O165" s="80"/>
      <c r="P165" s="63"/>
    </row>
    <row r="166" spans="2:16" s="64" customFormat="1" hidden="1" x14ac:dyDescent="0.2">
      <c r="B166" s="81" t="s">
        <v>27</v>
      </c>
      <c r="C166" s="81"/>
      <c r="D166" s="81"/>
      <c r="E166" s="81"/>
      <c r="F166" s="81"/>
      <c r="G166" s="80"/>
      <c r="H166" s="80"/>
      <c r="I166" s="80"/>
      <c r="J166" s="80"/>
      <c r="K166" s="80"/>
      <c r="L166" s="80"/>
      <c r="M166" s="80"/>
      <c r="N166" s="80"/>
      <c r="O166" s="80"/>
      <c r="P166" s="63"/>
    </row>
    <row r="167" spans="2:16" s="64" customFormat="1" hidden="1" x14ac:dyDescent="0.2">
      <c r="B167" s="83" t="s">
        <v>35</v>
      </c>
      <c r="C167" s="81"/>
      <c r="D167" s="81"/>
      <c r="E167" s="81"/>
      <c r="F167" s="81"/>
      <c r="G167" s="80"/>
      <c r="H167" s="80"/>
      <c r="I167" s="80"/>
      <c r="J167" s="80"/>
      <c r="K167" s="80"/>
      <c r="L167" s="80"/>
      <c r="M167" s="80"/>
      <c r="N167" s="80"/>
      <c r="O167" s="80"/>
      <c r="P167" s="63"/>
    </row>
    <row r="168" spans="2:16" s="64" customFormat="1" hidden="1" x14ac:dyDescent="0.2">
      <c r="B168" s="83" t="s">
        <v>84</v>
      </c>
      <c r="C168" s="81"/>
      <c r="D168" s="81"/>
      <c r="E168" s="81"/>
      <c r="F168" s="81"/>
      <c r="G168" s="80"/>
      <c r="H168" s="80"/>
      <c r="I168" s="80"/>
      <c r="J168" s="80"/>
      <c r="K168" s="80"/>
      <c r="L168" s="80"/>
      <c r="M168" s="80"/>
      <c r="N168" s="80"/>
      <c r="O168" s="80"/>
      <c r="P168" s="63"/>
    </row>
    <row r="169" spans="2:16" s="64" customFormat="1" hidden="1" x14ac:dyDescent="0.2">
      <c r="B169" s="83" t="s">
        <v>28</v>
      </c>
      <c r="C169" s="81"/>
      <c r="D169" s="81"/>
      <c r="E169" s="81"/>
      <c r="F169" s="81"/>
      <c r="G169" s="80"/>
      <c r="H169" s="80"/>
      <c r="I169" s="80"/>
      <c r="J169" s="80"/>
      <c r="K169" s="80"/>
      <c r="L169" s="80"/>
      <c r="M169" s="80"/>
      <c r="N169" s="80"/>
      <c r="O169" s="80"/>
      <c r="P169" s="63"/>
    </row>
    <row r="170" spans="2:16" s="64" customFormat="1" hidden="1" x14ac:dyDescent="0.2">
      <c r="B170" s="83" t="s">
        <v>90</v>
      </c>
      <c r="C170" s="81"/>
      <c r="D170" s="81"/>
      <c r="E170" s="81"/>
      <c r="F170" s="81"/>
      <c r="G170" s="80"/>
      <c r="H170" s="80"/>
      <c r="I170" s="80"/>
      <c r="J170" s="80"/>
      <c r="K170" s="80"/>
      <c r="L170" s="80"/>
      <c r="M170" s="80"/>
      <c r="N170" s="80"/>
      <c r="O170" s="80"/>
      <c r="P170" s="63"/>
    </row>
    <row r="171" spans="2:16" s="64" customFormat="1" hidden="1" x14ac:dyDescent="0.2">
      <c r="B171" s="83" t="s">
        <v>106</v>
      </c>
      <c r="C171" s="81"/>
      <c r="D171" s="81"/>
      <c r="E171" s="81"/>
      <c r="F171" s="81"/>
      <c r="G171" s="80"/>
      <c r="H171" s="80"/>
      <c r="I171" s="80"/>
      <c r="J171" s="80"/>
      <c r="K171" s="80"/>
      <c r="L171" s="80"/>
      <c r="M171" s="80"/>
      <c r="N171" s="80"/>
      <c r="O171" s="80"/>
      <c r="P171" s="63"/>
    </row>
    <row r="172" spans="2:16" s="64" customFormat="1" hidden="1" x14ac:dyDescent="0.2">
      <c r="B172" s="83" t="s">
        <v>92</v>
      </c>
      <c r="C172" s="81"/>
      <c r="D172" s="81"/>
      <c r="E172" s="81"/>
      <c r="F172" s="81"/>
      <c r="G172" s="80"/>
      <c r="H172" s="80"/>
      <c r="I172" s="80"/>
      <c r="J172" s="80"/>
      <c r="K172" s="80"/>
      <c r="L172" s="80"/>
      <c r="M172" s="80"/>
      <c r="N172" s="80"/>
      <c r="O172" s="80"/>
      <c r="P172" s="63"/>
    </row>
    <row r="173" spans="2:16" s="64" customFormat="1" hidden="1" x14ac:dyDescent="0.2">
      <c r="B173" s="83" t="s">
        <v>33</v>
      </c>
      <c r="C173" s="81"/>
      <c r="D173" s="81"/>
      <c r="E173" s="81"/>
      <c r="F173" s="81"/>
      <c r="G173" s="80"/>
      <c r="H173" s="80"/>
      <c r="I173" s="80"/>
      <c r="J173" s="80"/>
      <c r="K173" s="80"/>
      <c r="L173" s="80"/>
      <c r="M173" s="80"/>
      <c r="N173" s="80"/>
      <c r="O173" s="80"/>
      <c r="P173" s="63"/>
    </row>
    <row r="174" spans="2:16" s="64" customFormat="1" hidden="1" x14ac:dyDescent="0.2">
      <c r="B174" s="83" t="s">
        <v>81</v>
      </c>
      <c r="C174" s="81"/>
      <c r="D174" s="81"/>
      <c r="E174" s="81"/>
      <c r="F174" s="81"/>
      <c r="G174" s="80"/>
      <c r="H174" s="80"/>
      <c r="I174" s="80"/>
      <c r="J174" s="80"/>
      <c r="K174" s="80"/>
      <c r="L174" s="80"/>
      <c r="M174" s="80"/>
      <c r="N174" s="80"/>
      <c r="O174" s="80"/>
      <c r="P174" s="63"/>
    </row>
    <row r="175" spans="2:16" s="64" customFormat="1" hidden="1" x14ac:dyDescent="0.2">
      <c r="B175" s="83" t="s">
        <v>85</v>
      </c>
      <c r="C175" s="81"/>
      <c r="D175" s="81"/>
      <c r="E175" s="81"/>
      <c r="F175" s="81"/>
      <c r="G175" s="80"/>
      <c r="H175" s="80"/>
      <c r="I175" s="80"/>
      <c r="J175" s="80"/>
      <c r="K175" s="80"/>
      <c r="L175" s="80"/>
      <c r="M175" s="80"/>
      <c r="N175" s="80"/>
      <c r="O175" s="80"/>
      <c r="P175" s="63"/>
    </row>
    <row r="176" spans="2:16" hidden="1" x14ac:dyDescent="0.2">
      <c r="B176" s="40" t="s">
        <v>102</v>
      </c>
      <c r="C176" s="81"/>
      <c r="D176" s="81"/>
      <c r="E176" s="81"/>
      <c r="F176" s="81"/>
      <c r="G176" s="80"/>
      <c r="H176" s="80"/>
      <c r="I176" s="80"/>
      <c r="J176" s="80"/>
      <c r="K176" s="80"/>
      <c r="L176" s="80"/>
      <c r="M176" s="80"/>
      <c r="N176" s="80"/>
      <c r="O176" s="80"/>
      <c r="P176" s="63"/>
    </row>
    <row r="177" spans="2:16" hidden="1" x14ac:dyDescent="0.2">
      <c r="B177" s="83" t="s">
        <v>83</v>
      </c>
      <c r="C177" s="81"/>
      <c r="D177" s="81"/>
      <c r="E177" s="81"/>
      <c r="F177" s="81"/>
      <c r="G177" s="80"/>
      <c r="H177" s="80"/>
      <c r="I177" s="80"/>
      <c r="J177" s="80"/>
      <c r="K177" s="80"/>
      <c r="L177" s="80"/>
      <c r="M177" s="80"/>
      <c r="N177" s="80"/>
      <c r="O177" s="80"/>
      <c r="P177" s="63"/>
    </row>
    <row r="178" spans="2:16" hidden="1" x14ac:dyDescent="0.2">
      <c r="B178" s="83" t="s">
        <v>88</v>
      </c>
      <c r="C178" s="81"/>
      <c r="D178" s="81"/>
      <c r="E178" s="81"/>
      <c r="F178" s="81"/>
      <c r="G178" s="80"/>
      <c r="H178" s="80"/>
      <c r="I178" s="80"/>
      <c r="J178" s="80"/>
      <c r="K178" s="80"/>
      <c r="L178" s="80"/>
      <c r="M178" s="80"/>
      <c r="N178" s="80"/>
      <c r="O178" s="80"/>
      <c r="P178" s="63"/>
    </row>
    <row r="179" spans="2:16" hidden="1" x14ac:dyDescent="0.2">
      <c r="B179" s="83" t="s">
        <v>91</v>
      </c>
      <c r="C179" s="81"/>
      <c r="D179" s="81"/>
      <c r="E179" s="81"/>
      <c r="F179" s="81"/>
      <c r="G179" s="80"/>
      <c r="H179" s="80"/>
      <c r="I179" s="80"/>
      <c r="J179" s="80"/>
      <c r="K179" s="80"/>
      <c r="L179" s="80"/>
      <c r="M179" s="80"/>
      <c r="N179" s="80"/>
      <c r="O179" s="80"/>
      <c r="P179" s="63"/>
    </row>
    <row r="180" spans="2:16" hidden="1" x14ac:dyDescent="0.2">
      <c r="B180" s="83" t="s">
        <v>89</v>
      </c>
      <c r="C180" s="81"/>
      <c r="D180" s="81"/>
      <c r="E180" s="81"/>
      <c r="F180" s="81"/>
      <c r="G180" s="80"/>
      <c r="H180" s="80"/>
      <c r="I180" s="80"/>
      <c r="J180" s="80"/>
      <c r="K180" s="80"/>
      <c r="L180" s="80"/>
      <c r="M180" s="80"/>
      <c r="N180" s="80"/>
      <c r="O180" s="80"/>
      <c r="P180" s="63"/>
    </row>
    <row r="181" spans="2:16" hidden="1" x14ac:dyDescent="0.2">
      <c r="B181" s="83" t="s">
        <v>86</v>
      </c>
      <c r="C181" s="81"/>
      <c r="D181" s="81"/>
      <c r="E181" s="81"/>
      <c r="F181" s="81"/>
      <c r="G181" s="80"/>
      <c r="H181" s="80"/>
      <c r="I181" s="80"/>
      <c r="J181" s="80"/>
      <c r="K181" s="80"/>
      <c r="L181" s="80"/>
      <c r="M181" s="80"/>
      <c r="N181" s="80"/>
      <c r="O181" s="80"/>
      <c r="P181" s="63"/>
    </row>
    <row r="182" spans="2:16" hidden="1" x14ac:dyDescent="0.2">
      <c r="B182" s="83" t="s">
        <v>79</v>
      </c>
      <c r="C182" s="81"/>
      <c r="D182" s="81"/>
      <c r="E182" s="81"/>
      <c r="F182" s="81"/>
      <c r="G182" s="80"/>
      <c r="H182" s="80"/>
      <c r="I182" s="80"/>
      <c r="J182" s="80"/>
      <c r="K182" s="80"/>
      <c r="L182" s="80"/>
      <c r="M182" s="80"/>
      <c r="N182" s="80"/>
      <c r="O182" s="80"/>
      <c r="P182" s="63"/>
    </row>
    <row r="183" spans="2:16" hidden="1" x14ac:dyDescent="0.2">
      <c r="B183" s="83" t="s">
        <v>87</v>
      </c>
      <c r="C183" s="81"/>
      <c r="D183" s="81"/>
      <c r="E183" s="81"/>
      <c r="F183" s="81"/>
      <c r="G183" s="80"/>
      <c r="H183" s="80"/>
      <c r="I183" s="80"/>
      <c r="J183" s="80"/>
      <c r="K183" s="80"/>
      <c r="L183" s="80"/>
      <c r="M183" s="80"/>
      <c r="N183" s="80"/>
      <c r="O183" s="80"/>
      <c r="P183" s="63"/>
    </row>
    <row r="184" spans="2:16" hidden="1" x14ac:dyDescent="0.2">
      <c r="B184" s="83" t="s">
        <v>80</v>
      </c>
      <c r="C184" s="81"/>
      <c r="D184" s="81"/>
      <c r="E184" s="81"/>
      <c r="F184" s="81"/>
      <c r="G184" s="80"/>
      <c r="H184" s="80"/>
      <c r="I184" s="80"/>
      <c r="J184" s="80"/>
      <c r="K184" s="80"/>
      <c r="L184" s="80"/>
      <c r="M184" s="80"/>
      <c r="N184" s="80"/>
      <c r="O184" s="80"/>
      <c r="P184" s="63"/>
    </row>
    <row r="185" spans="2:16" hidden="1" x14ac:dyDescent="0.2">
      <c r="B185" s="83" t="s">
        <v>82</v>
      </c>
      <c r="C185" s="81"/>
      <c r="D185" s="81"/>
      <c r="E185" s="81"/>
      <c r="F185" s="81"/>
      <c r="G185" s="80"/>
      <c r="H185" s="80"/>
      <c r="I185" s="80"/>
      <c r="J185" s="80"/>
      <c r="K185" s="80"/>
      <c r="L185" s="80"/>
      <c r="M185" s="80"/>
      <c r="N185" s="80"/>
      <c r="O185" s="80"/>
      <c r="P185" s="63"/>
    </row>
    <row r="186" spans="2:16" hidden="1" x14ac:dyDescent="0.2">
      <c r="B186" s="83" t="s">
        <v>31</v>
      </c>
      <c r="C186" s="81"/>
      <c r="D186" s="81"/>
      <c r="E186" s="81"/>
      <c r="F186" s="81"/>
      <c r="G186" s="80"/>
      <c r="H186" s="80"/>
      <c r="I186" s="80"/>
      <c r="J186" s="80"/>
      <c r="K186" s="80"/>
      <c r="L186" s="80"/>
      <c r="M186" s="80"/>
      <c r="N186" s="80"/>
      <c r="O186" s="80"/>
      <c r="P186" s="63"/>
    </row>
    <row r="187" spans="2:16" hidden="1" x14ac:dyDescent="0.2">
      <c r="B187" s="83" t="s">
        <v>34</v>
      </c>
      <c r="C187" s="81"/>
      <c r="D187" s="81"/>
      <c r="E187" s="81"/>
      <c r="F187" s="81"/>
      <c r="G187" s="80"/>
      <c r="H187" s="80"/>
      <c r="I187" s="80"/>
      <c r="J187" s="80"/>
      <c r="K187" s="80"/>
      <c r="L187" s="80"/>
      <c r="M187" s="80"/>
      <c r="N187" s="80"/>
      <c r="O187" s="80"/>
      <c r="P187" s="63"/>
    </row>
    <row r="188" spans="2:16" hidden="1" x14ac:dyDescent="0.2">
      <c r="B188" s="83" t="s">
        <v>30</v>
      </c>
      <c r="C188" s="81"/>
      <c r="D188" s="81"/>
      <c r="E188" s="81"/>
      <c r="F188" s="81"/>
      <c r="G188" s="80"/>
      <c r="H188" s="80"/>
      <c r="I188" s="80"/>
      <c r="J188" s="80"/>
      <c r="K188" s="80"/>
      <c r="L188" s="80"/>
      <c r="M188" s="80"/>
      <c r="N188" s="80"/>
      <c r="O188" s="80"/>
      <c r="P188" s="63"/>
    </row>
    <row r="189" spans="2:16" hidden="1" x14ac:dyDescent="0.2">
      <c r="B189" s="83" t="s">
        <v>32</v>
      </c>
      <c r="C189" s="81"/>
      <c r="D189" s="81"/>
      <c r="E189" s="81"/>
      <c r="F189" s="81"/>
      <c r="G189" s="80"/>
      <c r="H189" s="80"/>
      <c r="I189" s="80"/>
      <c r="J189" s="80"/>
      <c r="K189" s="80"/>
      <c r="L189" s="80"/>
      <c r="M189" s="80"/>
      <c r="N189" s="80"/>
      <c r="O189" s="80"/>
      <c r="P189" s="63"/>
    </row>
    <row r="190" spans="2:16" hidden="1" x14ac:dyDescent="0.2">
      <c r="B190" s="83" t="s">
        <v>65</v>
      </c>
      <c r="C190" s="81"/>
      <c r="D190" s="81"/>
      <c r="E190" s="81"/>
      <c r="F190" s="81"/>
      <c r="G190" s="80"/>
      <c r="H190" s="80"/>
      <c r="I190" s="80"/>
      <c r="J190" s="80"/>
      <c r="K190" s="80"/>
      <c r="L190" s="80"/>
      <c r="M190" s="80"/>
      <c r="N190" s="80"/>
      <c r="O190" s="80"/>
      <c r="P190" s="63"/>
    </row>
    <row r="191" spans="2:16" hidden="1" x14ac:dyDescent="0.2">
      <c r="B191" s="83" t="s">
        <v>64</v>
      </c>
      <c r="C191" s="81"/>
      <c r="D191" s="81"/>
      <c r="E191" s="81"/>
      <c r="F191" s="81"/>
      <c r="G191" s="80"/>
      <c r="H191" s="80"/>
      <c r="I191" s="80"/>
      <c r="J191" s="80"/>
      <c r="K191" s="80"/>
      <c r="L191" s="80"/>
      <c r="M191" s="80"/>
      <c r="N191" s="80"/>
      <c r="O191" s="80"/>
      <c r="P191" s="63"/>
    </row>
    <row r="192" spans="2:16" hidden="1" x14ac:dyDescent="0.2">
      <c r="B192" s="83" t="s">
        <v>29</v>
      </c>
      <c r="C192" s="81"/>
      <c r="D192" s="81"/>
      <c r="E192" s="81"/>
      <c r="F192" s="81"/>
      <c r="G192" s="80"/>
      <c r="H192" s="80"/>
      <c r="I192" s="80"/>
      <c r="J192" s="80"/>
      <c r="K192" s="80"/>
      <c r="L192" s="80"/>
      <c r="M192" s="80"/>
      <c r="N192" s="80"/>
      <c r="O192" s="80"/>
      <c r="P192" s="63"/>
    </row>
    <row r="193" spans="2:16" hidden="1" x14ac:dyDescent="0.2">
      <c r="B193" s="83" t="s">
        <v>63</v>
      </c>
      <c r="C193" s="81"/>
      <c r="D193" s="81"/>
      <c r="E193" s="81"/>
      <c r="F193" s="81"/>
      <c r="G193" s="80"/>
      <c r="H193" s="80"/>
      <c r="I193" s="80"/>
      <c r="J193" s="80"/>
      <c r="K193" s="80"/>
      <c r="L193" s="80"/>
      <c r="M193" s="80"/>
      <c r="N193" s="80"/>
      <c r="O193" s="80"/>
      <c r="P193" s="63"/>
    </row>
    <row r="194" spans="2:16" x14ac:dyDescent="0.2">
      <c r="B194" s="81"/>
      <c r="C194" s="81"/>
      <c r="D194" s="81"/>
      <c r="E194" s="81"/>
      <c r="F194" s="81"/>
      <c r="G194" s="80"/>
      <c r="H194" s="80"/>
      <c r="I194" s="80"/>
      <c r="J194" s="80"/>
      <c r="K194" s="80"/>
      <c r="L194" s="80"/>
      <c r="M194" s="80"/>
      <c r="N194" s="80"/>
      <c r="O194" s="80"/>
      <c r="P194" s="63"/>
    </row>
    <row r="195" spans="2:16" x14ac:dyDescent="0.2">
      <c r="B195" s="81"/>
      <c r="C195" s="81"/>
      <c r="D195" s="81"/>
      <c r="E195" s="81"/>
      <c r="F195" s="81"/>
      <c r="G195" s="80"/>
      <c r="H195" s="80"/>
      <c r="I195" s="80"/>
      <c r="J195" s="80"/>
      <c r="K195" s="80"/>
      <c r="L195" s="80"/>
      <c r="M195" s="80"/>
      <c r="N195" s="80"/>
      <c r="O195" s="80"/>
      <c r="P195" s="63"/>
    </row>
    <row r="196" spans="2:16" x14ac:dyDescent="0.2">
      <c r="B196" s="81"/>
      <c r="C196" s="81"/>
      <c r="D196" s="81"/>
      <c r="E196" s="81"/>
      <c r="F196" s="81"/>
      <c r="G196" s="80"/>
      <c r="H196" s="80"/>
      <c r="I196" s="80"/>
      <c r="J196" s="80"/>
      <c r="K196" s="80"/>
      <c r="L196" s="80"/>
      <c r="M196" s="80"/>
      <c r="N196" s="80"/>
      <c r="O196" s="80"/>
      <c r="P196" s="63"/>
    </row>
    <row r="197" spans="2:16" hidden="1" x14ac:dyDescent="0.2">
      <c r="B197" s="81" t="s">
        <v>103</v>
      </c>
      <c r="C197" s="81"/>
      <c r="D197" s="81"/>
      <c r="E197" s="81"/>
      <c r="F197" s="81"/>
      <c r="G197" s="80"/>
      <c r="H197" s="80"/>
      <c r="I197" s="80"/>
      <c r="J197" s="80"/>
      <c r="K197" s="80"/>
      <c r="L197" s="80"/>
      <c r="M197" s="80"/>
      <c r="N197" s="80"/>
      <c r="O197" s="80"/>
      <c r="P197" s="63"/>
    </row>
    <row r="198" spans="2:16" hidden="1" x14ac:dyDescent="0.2">
      <c r="B198" s="83" t="s">
        <v>45</v>
      </c>
      <c r="C198" s="81"/>
      <c r="D198" s="81"/>
      <c r="E198" s="81"/>
      <c r="F198" s="81"/>
      <c r="G198" s="80"/>
      <c r="H198" s="80"/>
      <c r="I198" s="80"/>
      <c r="J198" s="80"/>
      <c r="K198" s="80"/>
      <c r="L198" s="80"/>
      <c r="M198" s="80"/>
      <c r="N198" s="80"/>
      <c r="O198" s="80"/>
    </row>
    <row r="199" spans="2:16" hidden="1" x14ac:dyDescent="0.2">
      <c r="B199" s="83" t="s">
        <v>56</v>
      </c>
      <c r="C199" s="81"/>
      <c r="D199" s="81"/>
      <c r="E199" s="81"/>
      <c r="F199" s="81"/>
      <c r="G199" s="80"/>
      <c r="H199" s="80"/>
      <c r="I199" s="80"/>
      <c r="J199" s="80"/>
      <c r="K199" s="80"/>
      <c r="L199" s="80"/>
      <c r="M199" s="80"/>
      <c r="N199" s="80"/>
      <c r="O199" s="80"/>
    </row>
    <row r="200" spans="2:16" x14ac:dyDescent="0.2">
      <c r="B200" s="80"/>
      <c r="C200" s="81"/>
      <c r="D200" s="81"/>
      <c r="E200" s="81"/>
      <c r="F200" s="81"/>
      <c r="G200" s="80"/>
      <c r="H200" s="80"/>
      <c r="I200" s="80"/>
      <c r="J200" s="80"/>
      <c r="K200" s="80"/>
      <c r="L200" s="80"/>
      <c r="M200" s="80"/>
      <c r="N200" s="80"/>
      <c r="O200" s="80"/>
    </row>
    <row r="201" spans="2:16" x14ac:dyDescent="0.2">
      <c r="B201" s="44"/>
      <c r="C201" s="81"/>
      <c r="D201" s="81"/>
      <c r="E201" s="81"/>
      <c r="F201" s="81"/>
      <c r="G201" s="80"/>
      <c r="H201" s="80"/>
      <c r="I201" s="80"/>
      <c r="J201" s="80"/>
      <c r="K201" s="80"/>
      <c r="L201" s="80"/>
      <c r="M201" s="80"/>
      <c r="N201" s="80"/>
      <c r="O201" s="80"/>
    </row>
    <row r="202" spans="2:16" x14ac:dyDescent="0.2">
      <c r="B202" s="44"/>
      <c r="C202" s="81"/>
      <c r="D202" s="81"/>
      <c r="E202" s="81"/>
      <c r="F202" s="81"/>
      <c r="G202" s="80"/>
      <c r="H202" s="80"/>
      <c r="I202" s="80"/>
      <c r="J202" s="80"/>
      <c r="K202" s="80"/>
      <c r="L202" s="80"/>
      <c r="M202" s="80"/>
      <c r="N202" s="80"/>
      <c r="O202" s="80"/>
    </row>
    <row r="203" spans="2:16" x14ac:dyDescent="0.2">
      <c r="B203" s="44"/>
      <c r="C203" s="81"/>
      <c r="D203" s="81"/>
      <c r="E203" s="81"/>
      <c r="F203" s="81"/>
      <c r="G203" s="80"/>
      <c r="H203" s="80"/>
      <c r="I203" s="80"/>
      <c r="J203" s="80"/>
      <c r="K203" s="80"/>
      <c r="L203" s="80"/>
      <c r="M203" s="80"/>
      <c r="N203" s="80"/>
      <c r="O203" s="80"/>
    </row>
    <row r="204" spans="2:16" x14ac:dyDescent="0.2">
      <c r="B204" s="44"/>
      <c r="C204" s="81"/>
      <c r="D204" s="81"/>
      <c r="E204" s="81"/>
      <c r="F204" s="81"/>
      <c r="G204" s="80"/>
      <c r="H204" s="80"/>
      <c r="I204" s="80"/>
      <c r="J204" s="80"/>
      <c r="K204" s="80"/>
      <c r="L204" s="80"/>
      <c r="M204" s="80"/>
      <c r="N204" s="80"/>
      <c r="O204" s="80"/>
    </row>
    <row r="205" spans="2:16" x14ac:dyDescent="0.2">
      <c r="B205" s="44"/>
      <c r="C205" s="81"/>
      <c r="D205" s="81"/>
      <c r="E205" s="81"/>
      <c r="F205" s="81"/>
      <c r="G205" s="80"/>
      <c r="H205" s="80"/>
      <c r="I205" s="80"/>
      <c r="J205" s="80"/>
      <c r="K205" s="80"/>
      <c r="L205" s="80"/>
      <c r="M205" s="80"/>
      <c r="N205" s="80"/>
      <c r="O205" s="80"/>
    </row>
    <row r="206" spans="2:16" s="63" customFormat="1" hidden="1" x14ac:dyDescent="0.2">
      <c r="B206" s="37" t="s">
        <v>108</v>
      </c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</row>
    <row r="207" spans="2:16" s="63" customFormat="1" hidden="1" x14ac:dyDescent="0.2">
      <c r="B207" s="38" t="s">
        <v>107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</row>
    <row r="208" spans="2:16" s="63" customFormat="1" ht="38.25" hidden="1" x14ac:dyDescent="0.2">
      <c r="B208" s="39" t="s">
        <v>53</v>
      </c>
    </row>
    <row r="209" spans="2:15" s="63" customFormat="1" ht="38.25" hidden="1" x14ac:dyDescent="0.2">
      <c r="B209" s="39" t="s">
        <v>97</v>
      </c>
    </row>
    <row r="210" spans="2:15" s="63" customFormat="1" ht="38.25" hidden="1" x14ac:dyDescent="0.2">
      <c r="B210" s="39" t="s">
        <v>98</v>
      </c>
    </row>
    <row r="211" spans="2:15" s="63" customFormat="1" ht="63.75" hidden="1" x14ac:dyDescent="0.2">
      <c r="B211" s="39" t="s">
        <v>99</v>
      </c>
    </row>
    <row r="212" spans="2:15" s="63" customFormat="1" ht="51" hidden="1" x14ac:dyDescent="0.2">
      <c r="B212" s="39" t="s">
        <v>100</v>
      </c>
    </row>
    <row r="213" spans="2:15" s="63" customFormat="1" ht="38.25" hidden="1" x14ac:dyDescent="0.2">
      <c r="B213" s="39" t="s">
        <v>101</v>
      </c>
    </row>
    <row r="214" spans="2:15" s="63" customFormat="1" ht="25.5" hidden="1" x14ac:dyDescent="0.2">
      <c r="B214" s="39" t="s">
        <v>93</v>
      </c>
    </row>
    <row r="215" spans="2:15" s="63" customFormat="1" hidden="1" x14ac:dyDescent="0.2">
      <c r="B215" s="39" t="s">
        <v>66</v>
      </c>
    </row>
    <row r="216" spans="2:15" x14ac:dyDescent="0.2"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</row>
  </sheetData>
  <sheetProtection formatColumns="0" formatRows="0"/>
  <mergeCells count="116">
    <mergeCell ref="C104:P104"/>
    <mergeCell ref="C105:P105"/>
    <mergeCell ref="B83:P98"/>
    <mergeCell ref="A99:P99"/>
    <mergeCell ref="B100:B103"/>
    <mergeCell ref="C100:P100"/>
    <mergeCell ref="C101:P101"/>
    <mergeCell ref="C102:P102"/>
    <mergeCell ref="C103:P103"/>
    <mergeCell ref="J72:O72"/>
    <mergeCell ref="D73:I73"/>
    <mergeCell ref="J73:O73"/>
    <mergeCell ref="D74:I74"/>
    <mergeCell ref="J74:O74"/>
    <mergeCell ref="B64:P64"/>
    <mergeCell ref="B66:B80"/>
    <mergeCell ref="D69:I69"/>
    <mergeCell ref="J69:O69"/>
    <mergeCell ref="D71:I71"/>
    <mergeCell ref="J71:O71"/>
    <mergeCell ref="D78:I78"/>
    <mergeCell ref="J78:O78"/>
    <mergeCell ref="D79:I79"/>
    <mergeCell ref="J79:O79"/>
    <mergeCell ref="D70:I70"/>
    <mergeCell ref="J70:O70"/>
    <mergeCell ref="D75:I75"/>
    <mergeCell ref="J75:O75"/>
    <mergeCell ref="D76:I76"/>
    <mergeCell ref="J76:O76"/>
    <mergeCell ref="D77:I77"/>
    <mergeCell ref="B82:P82"/>
    <mergeCell ref="M62:P62"/>
    <mergeCell ref="M51:P51"/>
    <mergeCell ref="M53:P53"/>
    <mergeCell ref="D67:I67"/>
    <mergeCell ref="J67:O67"/>
    <mergeCell ref="D80:I80"/>
    <mergeCell ref="J80:O80"/>
    <mergeCell ref="B51:B62"/>
    <mergeCell ref="C51:G62"/>
    <mergeCell ref="H51:L62"/>
    <mergeCell ref="M60:P60"/>
    <mergeCell ref="M61:P61"/>
    <mergeCell ref="M58:P58"/>
    <mergeCell ref="M52:P52"/>
    <mergeCell ref="M59:P59"/>
    <mergeCell ref="M56:P56"/>
    <mergeCell ref="M57:P57"/>
    <mergeCell ref="M54:P54"/>
    <mergeCell ref="M55:P55"/>
    <mergeCell ref="D68:I68"/>
    <mergeCell ref="J68:O68"/>
    <mergeCell ref="J77:O77"/>
    <mergeCell ref="D72:I72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40:B50"/>
    <mergeCell ref="M49:P49"/>
    <mergeCell ref="M48:P48"/>
    <mergeCell ref="M40:P40"/>
    <mergeCell ref="H40:L50"/>
    <mergeCell ref="C40:G50"/>
    <mergeCell ref="M43:P43"/>
    <mergeCell ref="M42:P42"/>
    <mergeCell ref="M45:P45"/>
    <mergeCell ref="M44:P44"/>
    <mergeCell ref="M47:P47"/>
    <mergeCell ref="M46:P46"/>
    <mergeCell ref="M41:P41"/>
    <mergeCell ref="M50:P50"/>
  </mergeCells>
  <conditionalFormatting sqref="D67:O80">
    <cfRule type="cellIs" dxfId="132" priority="9" stopIfTrue="1" operator="greaterThanOrEqual">
      <formula>95%</formula>
    </cfRule>
  </conditionalFormatting>
  <conditionalFormatting sqref="D67:P80">
    <cfRule type="cellIs" dxfId="131" priority="1" stopIfTrue="1" operator="equal">
      <formula>0</formula>
    </cfRule>
    <cfRule type="cellIs" dxfId="130" priority="2" stopIfTrue="1" operator="lessThan">
      <formula>0.85</formula>
    </cfRule>
    <cfRule type="cellIs" dxfId="129" priority="3" stopIfTrue="1" operator="between">
      <formula>0.85</formula>
      <formula>0.94</formula>
    </cfRule>
  </conditionalFormatting>
  <conditionalFormatting sqref="P67:P80">
    <cfRule type="cellIs" dxfId="128" priority="4" stopIfTrue="1" operator="greaterThanOrEqual">
      <formula>0.95</formula>
    </cfRule>
  </conditionalFormatting>
  <dataValidations count="6">
    <dataValidation type="list" allowBlank="1" showInputMessage="1" showErrorMessage="1" sqref="C18:P18">
      <formula1>$B$156:$B$162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$B$167:$B$193</formula1>
    </dataValidation>
    <dataValidation type="list" allowBlank="1" showInputMessage="1" showErrorMessage="1" sqref="C105:P105">
      <formula1>$B$198:$B$199</formula1>
    </dataValidation>
    <dataValidation type="list" allowBlank="1" showInputMessage="1" showErrorMessage="1" sqref="C32:P32 C34:P34 C36:P36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opLeftCell="A26" zoomScale="80" zoomScaleNormal="80" workbookViewId="0">
      <selection activeCell="G30" sqref="G30"/>
    </sheetView>
  </sheetViews>
  <sheetFormatPr baseColWidth="10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291"/>
      <c r="B1" s="292" t="s">
        <v>36</v>
      </c>
      <c r="C1" s="293"/>
      <c r="D1" s="293"/>
      <c r="E1" s="293"/>
      <c r="F1" s="293"/>
      <c r="G1" s="293"/>
      <c r="H1" s="293"/>
      <c r="I1" s="294"/>
      <c r="J1" s="424" t="s">
        <v>37</v>
      </c>
      <c r="K1" s="291"/>
      <c r="L1" s="93"/>
      <c r="M1" s="93"/>
      <c r="P1" s="93"/>
      <c r="Q1" s="93"/>
      <c r="R1" s="93"/>
    </row>
    <row r="2" spans="1:18" ht="30" customHeight="1" x14ac:dyDescent="0.2">
      <c r="A2" s="291"/>
      <c r="B2" s="292" t="s">
        <v>57</v>
      </c>
      <c r="C2" s="293"/>
      <c r="D2" s="293"/>
      <c r="E2" s="293"/>
      <c r="F2" s="293"/>
      <c r="G2" s="293"/>
      <c r="H2" s="293"/>
      <c r="I2" s="294"/>
      <c r="J2" s="424" t="s">
        <v>104</v>
      </c>
      <c r="K2" s="291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291"/>
      <c r="B3" s="292" t="s">
        <v>58</v>
      </c>
      <c r="C3" s="293"/>
      <c r="D3" s="293"/>
      <c r="E3" s="293"/>
      <c r="F3" s="293"/>
      <c r="G3" s="293"/>
      <c r="H3" s="293"/>
      <c r="I3" s="294"/>
      <c r="J3" s="424" t="s">
        <v>105</v>
      </c>
      <c r="K3" s="291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291"/>
      <c r="B4" s="292" t="s">
        <v>59</v>
      </c>
      <c r="C4" s="293"/>
      <c r="D4" s="293"/>
      <c r="E4" s="293"/>
      <c r="F4" s="293"/>
      <c r="G4" s="293"/>
      <c r="H4" s="293"/>
      <c r="I4" s="294"/>
      <c r="J4" s="291" t="s">
        <v>41</v>
      </c>
      <c r="K4" s="291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299" t="str">
        <f>IF('2. Audiencias resolución objeci'!C12="","",'2. Audiencias resolución objeci'!C12)</f>
        <v>LIQUIDACIÓN JUDICIAL</v>
      </c>
      <c r="C6" s="299"/>
      <c r="D6" s="299"/>
      <c r="E6" s="299"/>
      <c r="F6" s="299"/>
      <c r="G6" s="299"/>
      <c r="H6" s="299"/>
      <c r="I6" s="299"/>
      <c r="J6" s="299"/>
      <c r="K6" s="299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29" t="s">
        <v>60</v>
      </c>
      <c r="B8" s="431" t="s">
        <v>20</v>
      </c>
      <c r="C8" s="431" t="str">
        <f>'2. Audiencias resolución objeci'!C14</f>
        <v>Audiencias celebradas para resolución de objeciones y/o autos proferidos que aprueban el proyecto de calificación y graduación de créditos y derechos a voto</v>
      </c>
      <c r="D8" s="431"/>
      <c r="E8" s="431"/>
      <c r="F8" s="431"/>
      <c r="G8" s="431"/>
      <c r="H8" s="431"/>
      <c r="I8" s="431" t="s">
        <v>62</v>
      </c>
      <c r="J8" s="431"/>
      <c r="K8" s="433"/>
      <c r="O8" s="94"/>
    </row>
    <row r="9" spans="1:18" s="18" customFormat="1" ht="30" customHeight="1" thickBot="1" x14ac:dyDescent="0.25">
      <c r="A9" s="430"/>
      <c r="B9" s="432"/>
      <c r="C9" s="90" t="s">
        <v>153</v>
      </c>
      <c r="D9" s="90" t="s">
        <v>61</v>
      </c>
      <c r="E9" s="90" t="s">
        <v>154</v>
      </c>
      <c r="F9" s="90"/>
      <c r="G9" s="90" t="s">
        <v>10</v>
      </c>
      <c r="H9" s="90" t="s">
        <v>61</v>
      </c>
      <c r="I9" s="432"/>
      <c r="J9" s="432"/>
      <c r="K9" s="434"/>
      <c r="O9" s="94"/>
    </row>
    <row r="10" spans="1:18" s="18" customFormat="1" ht="92.25" customHeight="1" x14ac:dyDescent="0.2">
      <c r="A10" s="437" t="s">
        <v>170</v>
      </c>
      <c r="B10" s="143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0" s="144">
        <f>(C13+C16)/2</f>
        <v>20</v>
      </c>
      <c r="D10" s="399">
        <f>IF(C10=0,"0",C10/C11)</f>
        <v>1.8099547511312215</v>
      </c>
      <c r="E10" s="144">
        <f>(E13+E16)/2</f>
        <v>0</v>
      </c>
      <c r="F10" s="399" t="str">
        <f>IF(E10=0,"0",E10/E11)</f>
        <v>0</v>
      </c>
      <c r="G10" s="144">
        <f>+C10+E10</f>
        <v>20</v>
      </c>
      <c r="H10" s="399">
        <f>IF(G10=0,"0",G10/G11)</f>
        <v>0.90497737556561075</v>
      </c>
      <c r="I10" s="439"/>
      <c r="J10" s="439"/>
      <c r="K10" s="440"/>
      <c r="O10" s="94"/>
    </row>
    <row r="11" spans="1:18" s="18" customFormat="1" ht="92.25" customHeight="1" thickBot="1" x14ac:dyDescent="0.25">
      <c r="A11" s="438"/>
      <c r="B11" s="133" t="str">
        <f>IF('2. Audiencias resolución objeci'!$B$51="","",'2. Audiencias resolución objeci'!$B$51)</f>
        <v>Número de audiencias que se estiman celebrar y/o autos que se estiman proferir durante el periodo evaluado</v>
      </c>
      <c r="C11" s="149">
        <f>(C14+C17)/2</f>
        <v>11.05</v>
      </c>
      <c r="D11" s="400"/>
      <c r="E11" s="149">
        <f>(E14+E17)/2</f>
        <v>11.05</v>
      </c>
      <c r="F11" s="400"/>
      <c r="G11" s="149">
        <f>+C11+E11</f>
        <v>22.1</v>
      </c>
      <c r="H11" s="400"/>
      <c r="I11" s="441"/>
      <c r="J11" s="441"/>
      <c r="K11" s="442"/>
      <c r="O11" s="94"/>
    </row>
    <row r="12" spans="1:18" ht="5.25" customHeight="1" thickBot="1" x14ac:dyDescent="0.25">
      <c r="A12" s="396"/>
      <c r="B12" s="397"/>
      <c r="C12" s="397"/>
      <c r="D12" s="397"/>
      <c r="E12" s="397"/>
      <c r="F12" s="397"/>
      <c r="G12" s="397"/>
      <c r="H12" s="397"/>
      <c r="I12" s="397"/>
      <c r="J12" s="397"/>
      <c r="K12" s="398"/>
    </row>
    <row r="13" spans="1:18" ht="92.25" customHeight="1" x14ac:dyDescent="0.2">
      <c r="A13" s="435" t="s">
        <v>151</v>
      </c>
      <c r="B13" s="1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3" s="132">
        <f>(C19+C21+C23+C25+C27)/5</f>
        <v>22</v>
      </c>
      <c r="D13" s="399">
        <f>IF(C13=0,"0",C13/C14)</f>
        <v>1.25</v>
      </c>
      <c r="E13" s="132">
        <f>(E19+E21+E23+E25+E27)/5</f>
        <v>0</v>
      </c>
      <c r="F13" s="399" t="str">
        <f>IF(E13=0,"0",E13/E14)</f>
        <v>0</v>
      </c>
      <c r="G13" s="132">
        <f>+C13+E13</f>
        <v>22</v>
      </c>
      <c r="H13" s="399">
        <f>IF(G13=0,"0",G13/G14)</f>
        <v>0.625</v>
      </c>
      <c r="I13" s="425"/>
      <c r="J13" s="425"/>
      <c r="K13" s="426"/>
    </row>
    <row r="14" spans="1:18" ht="92.25" customHeight="1" thickBot="1" x14ac:dyDescent="0.25">
      <c r="A14" s="436"/>
      <c r="B14" s="134" t="str">
        <f>IF('2. Audiencias resolución objeci'!$B$51="","",'2. Audiencias resolución objeci'!$B$51)</f>
        <v>Número de audiencias que se estiman celebrar y/o autos que se estiman proferir durante el periodo evaluado</v>
      </c>
      <c r="C14" s="151">
        <f>(C20+C22+C24+C26+C28)/5</f>
        <v>17.600000000000001</v>
      </c>
      <c r="D14" s="400"/>
      <c r="E14" s="151">
        <f>(E20+E22+E24+E26+E28)/5</f>
        <v>17.600000000000001</v>
      </c>
      <c r="F14" s="400"/>
      <c r="G14" s="151">
        <f>+C14+E14</f>
        <v>35.200000000000003</v>
      </c>
      <c r="H14" s="400"/>
      <c r="I14" s="427"/>
      <c r="J14" s="427"/>
      <c r="K14" s="428"/>
    </row>
    <row r="15" spans="1:18" ht="5.25" customHeight="1" thickBot="1" x14ac:dyDescent="0.25">
      <c r="A15" s="396"/>
      <c r="B15" s="397"/>
      <c r="C15" s="397"/>
      <c r="D15" s="397"/>
      <c r="E15" s="397"/>
      <c r="F15" s="397"/>
      <c r="G15" s="397"/>
      <c r="H15" s="397"/>
      <c r="I15" s="397"/>
      <c r="J15" s="397"/>
      <c r="K15" s="398"/>
    </row>
    <row r="16" spans="1:18" ht="90" customHeight="1" x14ac:dyDescent="0.2">
      <c r="A16" s="401" t="s">
        <v>152</v>
      </c>
      <c r="B16" s="136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6" s="137">
        <f>(C30+C32+C34+C36+C38+C40)/6</f>
        <v>18</v>
      </c>
      <c r="D16" s="399">
        <f>IF(C16=0,"0",C16/C17)</f>
        <v>4</v>
      </c>
      <c r="E16" s="137">
        <f>(E30+E32+E34+E36+E38+E40)/6</f>
        <v>0</v>
      </c>
      <c r="F16" s="399" t="str">
        <f>IF(E16=0,"0",E16/E17)</f>
        <v>0</v>
      </c>
      <c r="G16" s="137">
        <f>+C16+E16</f>
        <v>18</v>
      </c>
      <c r="H16" s="399">
        <f>IF(G16=0,"0",G16/G17)</f>
        <v>2</v>
      </c>
      <c r="I16" s="406"/>
      <c r="J16" s="406"/>
      <c r="K16" s="407"/>
    </row>
    <row r="17" spans="1:11" ht="117.75" customHeight="1" thickBot="1" x14ac:dyDescent="0.25">
      <c r="A17" s="402"/>
      <c r="B17" s="109" t="str">
        <f>IF('2. Audiencias resolución objeci'!$B$51="","",'2. Audiencias resolución objeci'!$B$51)</f>
        <v>Número de audiencias que se estiman celebrar y/o autos que se estiman proferir durante el periodo evaluado</v>
      </c>
      <c r="C17" s="142">
        <f>(C31+C33+C35+C37+C39+C41)/6</f>
        <v>4.5</v>
      </c>
      <c r="D17" s="400"/>
      <c r="E17" s="142">
        <f>(E31+E33+E35+E37+E39+E41)/6</f>
        <v>4.5</v>
      </c>
      <c r="F17" s="400"/>
      <c r="G17" s="142">
        <f>+C17+E17</f>
        <v>9</v>
      </c>
      <c r="H17" s="400"/>
      <c r="I17" s="408"/>
      <c r="J17" s="408"/>
      <c r="K17" s="409"/>
    </row>
    <row r="18" spans="1:11" ht="9" customHeight="1" thickBot="1" x14ac:dyDescent="0.25">
      <c r="C18" s="92"/>
      <c r="D18" s="92"/>
      <c r="E18" s="92"/>
      <c r="F18" s="92"/>
      <c r="G18" s="92"/>
      <c r="H18" s="92"/>
    </row>
    <row r="19" spans="1:11" ht="90" customHeight="1" x14ac:dyDescent="0.2">
      <c r="A19" s="416" t="str">
        <f>'2. Audiencias resolución objeci'!M40</f>
        <v>Grupo de Procesos de Reorganización y Liquidación A</v>
      </c>
      <c r="B19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19" s="33">
        <v>13</v>
      </c>
      <c r="D19" s="399">
        <f>IF(C19=0,"0",C19/C20)</f>
        <v>2.1666666666666665</v>
      </c>
      <c r="E19" s="33"/>
      <c r="F19" s="399" t="str">
        <f>IF(E19=0,"0",E19/E20)</f>
        <v>0</v>
      </c>
      <c r="G19" s="33">
        <f t="shared" ref="G19:G28" si="0">+C19+E19</f>
        <v>13</v>
      </c>
      <c r="H19" s="399">
        <f>IF(G19=0,"0",G19/G20)</f>
        <v>1.0833333333333333</v>
      </c>
      <c r="I19" s="422" t="s">
        <v>211</v>
      </c>
      <c r="J19" s="422"/>
      <c r="K19" s="423"/>
    </row>
    <row r="20" spans="1:11" ht="117.75" customHeight="1" x14ac:dyDescent="0.2">
      <c r="A20" s="412"/>
      <c r="B20" s="32" t="str">
        <f>IF('2. Audiencias resolución objeci'!$B$51="","",'2. Audiencias resolución objeci'!$B$51)</f>
        <v>Número de audiencias que se estiman celebrar y/o autos que se estiman proferir durante el periodo evaluado</v>
      </c>
      <c r="C20" s="34">
        <v>6</v>
      </c>
      <c r="D20" s="287"/>
      <c r="E20" s="34">
        <v>6</v>
      </c>
      <c r="F20" s="287"/>
      <c r="G20" s="34">
        <f t="shared" si="0"/>
        <v>12</v>
      </c>
      <c r="H20" s="287"/>
      <c r="I20" s="410"/>
      <c r="J20" s="410"/>
      <c r="K20" s="411"/>
    </row>
    <row r="21" spans="1:11" ht="90" customHeight="1" x14ac:dyDescent="0.2">
      <c r="A21" s="412" t="str">
        <f>'2. Audiencias resolución objeci'!M41</f>
        <v>Dirección de Procesos de Liquidación I</v>
      </c>
      <c r="B21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1" s="34">
        <v>13</v>
      </c>
      <c r="D21" s="403">
        <f>IF(C21=0,"0",C21/C22)</f>
        <v>1.3</v>
      </c>
      <c r="E21" s="34"/>
      <c r="F21" s="403" t="str">
        <f>IF(E21=0,"0",E21/E22)</f>
        <v>0</v>
      </c>
      <c r="G21" s="34">
        <f t="shared" si="0"/>
        <v>13</v>
      </c>
      <c r="H21" s="403">
        <f>IF(G21=0,"0",G21/G22)</f>
        <v>0.65</v>
      </c>
      <c r="I21" s="404" t="s">
        <v>227</v>
      </c>
      <c r="J21" s="404"/>
      <c r="K21" s="405"/>
    </row>
    <row r="22" spans="1:11" ht="117.75" customHeight="1" x14ac:dyDescent="0.2">
      <c r="A22" s="412"/>
      <c r="B22" s="32" t="str">
        <f>IF('2. Audiencias resolución objeci'!$B$51="","",'2. Audiencias resolución objeci'!$B$51)</f>
        <v>Número de audiencias que se estiman celebrar y/o autos que se estiman proferir durante el periodo evaluado</v>
      </c>
      <c r="C22" s="34">
        <v>10</v>
      </c>
      <c r="D22" s="287"/>
      <c r="E22" s="34">
        <v>10</v>
      </c>
      <c r="F22" s="287"/>
      <c r="G22" s="34">
        <f t="shared" si="0"/>
        <v>20</v>
      </c>
      <c r="H22" s="287"/>
      <c r="I22" s="410"/>
      <c r="J22" s="410"/>
      <c r="K22" s="411"/>
    </row>
    <row r="23" spans="1:11" ht="90" customHeight="1" x14ac:dyDescent="0.2">
      <c r="A23" s="412" t="str">
        <f>'2. Audiencias resolución objeci'!M42</f>
        <v>Dirección de Procesos de Liquidación II</v>
      </c>
      <c r="B23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3" s="34">
        <v>22</v>
      </c>
      <c r="D23" s="403">
        <f>IF(C23=0,"0",C23/C24)</f>
        <v>0.91666666666666663</v>
      </c>
      <c r="E23" s="34"/>
      <c r="F23" s="403" t="str">
        <f>IF(E23=0,"0",E23/E24)</f>
        <v>0</v>
      </c>
      <c r="G23" s="34">
        <f t="shared" si="0"/>
        <v>22</v>
      </c>
      <c r="H23" s="403">
        <f>IF(G23=0,"0",G23/G24)</f>
        <v>0.45833333333333331</v>
      </c>
      <c r="I23" s="404" t="s">
        <v>229</v>
      </c>
      <c r="J23" s="404"/>
      <c r="K23" s="405"/>
    </row>
    <row r="24" spans="1:11" ht="117.75" customHeight="1" x14ac:dyDescent="0.2">
      <c r="A24" s="412"/>
      <c r="B24" s="32" t="str">
        <f>IF('2. Audiencias resolución objeci'!$B$51="","",'2. Audiencias resolución objeci'!$B$51)</f>
        <v>Número de audiencias que se estiman celebrar y/o autos que se estiman proferir durante el periodo evaluado</v>
      </c>
      <c r="C24" s="34">
        <v>24</v>
      </c>
      <c r="D24" s="287"/>
      <c r="E24" s="34">
        <v>24</v>
      </c>
      <c r="F24" s="287"/>
      <c r="G24" s="34">
        <f t="shared" si="0"/>
        <v>48</v>
      </c>
      <c r="H24" s="287"/>
      <c r="I24" s="410"/>
      <c r="J24" s="410"/>
      <c r="K24" s="411"/>
    </row>
    <row r="25" spans="1:11" ht="90" customHeight="1" x14ac:dyDescent="0.2">
      <c r="A25" s="412" t="str">
        <f>'2. Audiencias resolución objeci'!M43</f>
        <v>Grupo de Procesos de Liquidación I</v>
      </c>
      <c r="B25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5" s="34">
        <v>30</v>
      </c>
      <c r="D25" s="403">
        <f>IF(C25=0,"0",C25/C26)</f>
        <v>1.25</v>
      </c>
      <c r="E25" s="34"/>
      <c r="F25" s="403" t="str">
        <f>IF(E25=0,"0",E25/E26)</f>
        <v>0</v>
      </c>
      <c r="G25" s="34">
        <f t="shared" si="0"/>
        <v>30</v>
      </c>
      <c r="H25" s="403">
        <f>IF(G25=0,"0",G25/G26)</f>
        <v>0.625</v>
      </c>
      <c r="I25" s="404" t="s">
        <v>223</v>
      </c>
      <c r="J25" s="404"/>
      <c r="K25" s="405"/>
    </row>
    <row r="26" spans="1:11" ht="117.75" customHeight="1" x14ac:dyDescent="0.2">
      <c r="A26" s="412"/>
      <c r="B26" s="32" t="str">
        <f>IF('2. Audiencias resolución objeci'!$B$51="","",'2. Audiencias resolución objeci'!$B$51)</f>
        <v>Número de audiencias que se estiman celebrar y/o autos que se estiman proferir durante el periodo evaluado</v>
      </c>
      <c r="C26" s="34">
        <v>24</v>
      </c>
      <c r="D26" s="287"/>
      <c r="E26" s="34">
        <v>24</v>
      </c>
      <c r="F26" s="287"/>
      <c r="G26" s="34">
        <f t="shared" si="0"/>
        <v>48</v>
      </c>
      <c r="H26" s="287"/>
      <c r="I26" s="410"/>
      <c r="J26" s="410"/>
      <c r="K26" s="411"/>
    </row>
    <row r="27" spans="1:11" ht="90" customHeight="1" x14ac:dyDescent="0.2">
      <c r="A27" s="412" t="str">
        <f>'2. Audiencias resolución objeci'!M44</f>
        <v>Grupo de Procesos de Liquidación II</v>
      </c>
      <c r="B27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27" s="34">
        <v>32</v>
      </c>
      <c r="D27" s="403">
        <f>IF(C27=0,"0",C27/C28)</f>
        <v>1.3333333333333333</v>
      </c>
      <c r="E27" s="34"/>
      <c r="F27" s="403" t="str">
        <f>IF(E27=0,"0",E27/E28)</f>
        <v>0</v>
      </c>
      <c r="G27" s="34">
        <f t="shared" si="0"/>
        <v>32</v>
      </c>
      <c r="H27" s="403">
        <f>IF(G27=0,"0",G27/G28)</f>
        <v>0.66666666666666663</v>
      </c>
      <c r="I27" s="404" t="s">
        <v>222</v>
      </c>
      <c r="J27" s="404"/>
      <c r="K27" s="405"/>
    </row>
    <row r="28" spans="1:11" ht="117.75" customHeight="1" thickBot="1" x14ac:dyDescent="0.25">
      <c r="A28" s="415"/>
      <c r="B28" s="57" t="str">
        <f>IF('2. Audiencias resolución objeci'!$B$51="","",'2. Audiencias resolución objeci'!$B$51)</f>
        <v>Número de audiencias que se estiman celebrar y/o autos que se estiman proferir durante el periodo evaluado</v>
      </c>
      <c r="C28" s="58">
        <v>24</v>
      </c>
      <c r="D28" s="400"/>
      <c r="E28" s="58">
        <v>24</v>
      </c>
      <c r="F28" s="400"/>
      <c r="G28" s="58">
        <f t="shared" si="0"/>
        <v>48</v>
      </c>
      <c r="H28" s="400"/>
      <c r="I28" s="413"/>
      <c r="J28" s="413"/>
      <c r="K28" s="414"/>
    </row>
    <row r="29" spans="1:11" ht="6" customHeight="1" thickBot="1" x14ac:dyDescent="0.25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21"/>
    </row>
    <row r="30" spans="1:11" ht="90" customHeight="1" x14ac:dyDescent="0.2">
      <c r="A30" s="416" t="str">
        <f>'2. Audiencias resolución objeci'!M45</f>
        <v>Intendecia Regional Barranquilla</v>
      </c>
      <c r="B30" s="31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0" s="33">
        <v>38</v>
      </c>
      <c r="D30" s="399">
        <f>IF(C30=0,"0",C30/C31)</f>
        <v>9.5</v>
      </c>
      <c r="E30" s="33"/>
      <c r="F30" s="399" t="str">
        <f>IF(E30=0,"0",E30/E31)</f>
        <v>0</v>
      </c>
      <c r="G30" s="33">
        <f t="shared" ref="G30:G41" si="1">+C30+E30</f>
        <v>38</v>
      </c>
      <c r="H30" s="399">
        <f>IF(G30=0,"0",G30/G31)</f>
        <v>4.75</v>
      </c>
      <c r="I30" s="417" t="s">
        <v>230</v>
      </c>
      <c r="J30" s="417"/>
      <c r="K30" s="418"/>
    </row>
    <row r="31" spans="1:11" ht="117.75" customHeight="1" x14ac:dyDescent="0.2">
      <c r="A31" s="412"/>
      <c r="B31" s="32" t="str">
        <f>IF('2. Audiencias resolución objeci'!$B$51="","",'2. Audiencias resolución objeci'!$B$51)</f>
        <v>Número de audiencias que se estiman celebrar y/o autos que se estiman proferir durante el periodo evaluado</v>
      </c>
      <c r="C31" s="34">
        <v>4</v>
      </c>
      <c r="D31" s="287"/>
      <c r="E31" s="34">
        <v>4</v>
      </c>
      <c r="F31" s="287"/>
      <c r="G31" s="34">
        <f t="shared" si="1"/>
        <v>8</v>
      </c>
      <c r="H31" s="287"/>
      <c r="I31" s="410"/>
      <c r="J31" s="410"/>
      <c r="K31" s="411"/>
    </row>
    <row r="32" spans="1:11" ht="90" customHeight="1" x14ac:dyDescent="0.2">
      <c r="A32" s="412" t="str">
        <f>'2. Audiencias resolución objeci'!M46</f>
        <v>Intendecia Regional Bucaramanga</v>
      </c>
      <c r="B32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2" s="34">
        <v>10</v>
      </c>
      <c r="D32" s="403">
        <f>IF(C32=0,"0",C32/C33)</f>
        <v>2.5</v>
      </c>
      <c r="E32" s="34"/>
      <c r="F32" s="403" t="str">
        <f>IF(E32=0,"0",E32/E33)</f>
        <v>0</v>
      </c>
      <c r="G32" s="34">
        <f t="shared" si="1"/>
        <v>10</v>
      </c>
      <c r="H32" s="403">
        <f>IF(G32=0,"0",G32/G33)</f>
        <v>1.25</v>
      </c>
      <c r="I32" s="404" t="s">
        <v>207</v>
      </c>
      <c r="J32" s="404"/>
      <c r="K32" s="405"/>
    </row>
    <row r="33" spans="1:11" ht="117.75" customHeight="1" x14ac:dyDescent="0.2">
      <c r="A33" s="412"/>
      <c r="B33" s="32" t="str">
        <f>IF('2. Audiencias resolución objeci'!$B$51="","",'2. Audiencias resolución objeci'!$B$51)</f>
        <v>Número de audiencias que se estiman celebrar y/o autos que se estiman proferir durante el periodo evaluado</v>
      </c>
      <c r="C33" s="34">
        <v>4</v>
      </c>
      <c r="D33" s="287"/>
      <c r="E33" s="34">
        <v>4</v>
      </c>
      <c r="F33" s="287"/>
      <c r="G33" s="34">
        <f t="shared" si="1"/>
        <v>8</v>
      </c>
      <c r="H33" s="287"/>
      <c r="I33" s="410"/>
      <c r="J33" s="410"/>
      <c r="K33" s="411"/>
    </row>
    <row r="34" spans="1:11" ht="90" customHeight="1" x14ac:dyDescent="0.2">
      <c r="A34" s="412" t="str">
        <f>'2. Audiencias resolución objeci'!M47</f>
        <v>Intendecia Regional Cali</v>
      </c>
      <c r="B34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4" s="34">
        <v>15</v>
      </c>
      <c r="D34" s="403">
        <f>IF(C34=0,"0",C34/C35)</f>
        <v>2.5</v>
      </c>
      <c r="E34" s="34"/>
      <c r="F34" s="403" t="str">
        <f>IF(E34=0,"0",E34/E35)</f>
        <v>0</v>
      </c>
      <c r="G34" s="34">
        <f t="shared" si="1"/>
        <v>15</v>
      </c>
      <c r="H34" s="403">
        <f>IF(G34=0,"0",G34/G35)</f>
        <v>1.25</v>
      </c>
      <c r="I34" s="404" t="s">
        <v>225</v>
      </c>
      <c r="J34" s="404"/>
      <c r="K34" s="405"/>
    </row>
    <row r="35" spans="1:11" ht="117.75" customHeight="1" x14ac:dyDescent="0.2">
      <c r="A35" s="412"/>
      <c r="B35" s="32" t="str">
        <f>IF('2. Audiencias resolución objeci'!$B$51="","",'2. Audiencias resolución objeci'!$B$51)</f>
        <v>Número de audiencias que se estiman celebrar y/o autos que se estiman proferir durante el periodo evaluado</v>
      </c>
      <c r="C35" s="34">
        <v>6</v>
      </c>
      <c r="D35" s="287"/>
      <c r="E35" s="34">
        <v>6</v>
      </c>
      <c r="F35" s="287"/>
      <c r="G35" s="34">
        <f t="shared" si="1"/>
        <v>12</v>
      </c>
      <c r="H35" s="287"/>
      <c r="I35" s="410"/>
      <c r="J35" s="410"/>
      <c r="K35" s="411"/>
    </row>
    <row r="36" spans="1:11" ht="90" customHeight="1" x14ac:dyDescent="0.2">
      <c r="A36" s="412" t="str">
        <f>'2. Audiencias resolución objeci'!M48</f>
        <v>Intendecia Regional Cartagena</v>
      </c>
      <c r="B36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6" s="34">
        <v>3</v>
      </c>
      <c r="D36" s="403">
        <f>IF(C36=0,"0",C36/C37)</f>
        <v>1</v>
      </c>
      <c r="E36" s="34"/>
      <c r="F36" s="403" t="str">
        <f>IF(E36=0,"0",E36/E37)</f>
        <v>0</v>
      </c>
      <c r="G36" s="34">
        <f t="shared" si="1"/>
        <v>3</v>
      </c>
      <c r="H36" s="403">
        <f>IF(G36=0,"0",G36/G37)</f>
        <v>0.5</v>
      </c>
      <c r="I36" s="404" t="s">
        <v>215</v>
      </c>
      <c r="J36" s="404"/>
      <c r="K36" s="405"/>
    </row>
    <row r="37" spans="1:11" ht="117.75" customHeight="1" x14ac:dyDescent="0.2">
      <c r="A37" s="412"/>
      <c r="B37" s="32" t="str">
        <f>IF('2. Audiencias resolución objeci'!$B$51="","",'2. Audiencias resolución objeci'!$B$51)</f>
        <v>Número de audiencias que se estiman celebrar y/o autos que se estiman proferir durante el periodo evaluado</v>
      </c>
      <c r="C37" s="34">
        <v>3</v>
      </c>
      <c r="D37" s="287"/>
      <c r="E37" s="34">
        <v>3</v>
      </c>
      <c r="F37" s="287"/>
      <c r="G37" s="34">
        <f t="shared" si="1"/>
        <v>6</v>
      </c>
      <c r="H37" s="287"/>
      <c r="I37" s="410"/>
      <c r="J37" s="410"/>
      <c r="K37" s="411"/>
    </row>
    <row r="38" spans="1:11" ht="90" customHeight="1" x14ac:dyDescent="0.2">
      <c r="A38" s="412" t="str">
        <f>'2. Audiencias resolución objeci'!M49</f>
        <v>Intendecia Regional Manizales</v>
      </c>
      <c r="B38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38" s="34">
        <v>2</v>
      </c>
      <c r="D38" s="403">
        <f>IF(C38=0,"0",C38/C39)</f>
        <v>1</v>
      </c>
      <c r="E38" s="34"/>
      <c r="F38" s="403" t="str">
        <f>IF(E38=0,"0",E38/E39)</f>
        <v>0</v>
      </c>
      <c r="G38" s="34">
        <f t="shared" si="1"/>
        <v>2</v>
      </c>
      <c r="H38" s="403">
        <f>IF(G38=0,"0",G38/G39)</f>
        <v>0.5</v>
      </c>
      <c r="I38" s="404"/>
      <c r="J38" s="404"/>
      <c r="K38" s="405"/>
    </row>
    <row r="39" spans="1:11" ht="117.75" customHeight="1" x14ac:dyDescent="0.2">
      <c r="A39" s="412"/>
      <c r="B39" s="32" t="str">
        <f>IF('2. Audiencias resolución objeci'!$B$51="","",'2. Audiencias resolución objeci'!$B$51)</f>
        <v>Número de audiencias que se estiman celebrar y/o autos que se estiman proferir durante el periodo evaluado</v>
      </c>
      <c r="C39" s="34">
        <v>2</v>
      </c>
      <c r="D39" s="287"/>
      <c r="E39" s="34">
        <v>2</v>
      </c>
      <c r="F39" s="287"/>
      <c r="G39" s="34">
        <f t="shared" si="1"/>
        <v>4</v>
      </c>
      <c r="H39" s="287"/>
      <c r="I39" s="410"/>
      <c r="J39" s="410"/>
      <c r="K39" s="411"/>
    </row>
    <row r="40" spans="1:11" ht="90" customHeight="1" x14ac:dyDescent="0.2">
      <c r="A40" s="412" t="str">
        <f>'2. Audiencias resolución objeci'!M50</f>
        <v>Intendecia Regional Medellín</v>
      </c>
      <c r="B40" s="32" t="str">
        <f>IF('2. Audiencias resolución objeci'!$B$40="","",'2. Audiencias resolución objeci'!$B$40)</f>
        <v>Número promedio de audiencias celebradas para la resolución de objeciones y/o autos proferidos para la aprobación del proyecto</v>
      </c>
      <c r="C40" s="34">
        <v>40</v>
      </c>
      <c r="D40" s="403">
        <f>IF(C40=0,"0",C40/C41)</f>
        <v>5</v>
      </c>
      <c r="E40" s="34"/>
      <c r="F40" s="403" t="str">
        <f>IF(E40=0,"0",E40/E41)</f>
        <v>0</v>
      </c>
      <c r="G40" s="34">
        <f t="shared" si="1"/>
        <v>40</v>
      </c>
      <c r="H40" s="403">
        <f>IF(G40=0,"0",G40/G41)</f>
        <v>2.5</v>
      </c>
      <c r="I40" s="404" t="s">
        <v>209</v>
      </c>
      <c r="J40" s="404"/>
      <c r="K40" s="405"/>
    </row>
    <row r="41" spans="1:11" ht="117.75" customHeight="1" thickBot="1" x14ac:dyDescent="0.25">
      <c r="A41" s="415"/>
      <c r="B41" s="57" t="str">
        <f>IF('2. Audiencias resolución objeci'!$B$51="","",'2. Audiencias resolución objeci'!$B$51)</f>
        <v>Número de audiencias que se estiman celebrar y/o autos que se estiman proferir durante el periodo evaluado</v>
      </c>
      <c r="C41" s="58">
        <v>8</v>
      </c>
      <c r="D41" s="400"/>
      <c r="E41" s="58">
        <v>8</v>
      </c>
      <c r="F41" s="400"/>
      <c r="G41" s="58">
        <f t="shared" si="1"/>
        <v>16</v>
      </c>
      <c r="H41" s="400"/>
      <c r="I41" s="413"/>
      <c r="J41" s="413"/>
      <c r="K41" s="414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H13:H14"/>
    <mergeCell ref="I13:K13"/>
    <mergeCell ref="I14:K14"/>
    <mergeCell ref="B6:K6"/>
    <mergeCell ref="A8:A9"/>
    <mergeCell ref="B8:B9"/>
    <mergeCell ref="C8:H8"/>
    <mergeCell ref="I8:K9"/>
    <mergeCell ref="A13:A14"/>
    <mergeCell ref="D13:D14"/>
    <mergeCell ref="F13:F14"/>
    <mergeCell ref="A10:A11"/>
    <mergeCell ref="D10:D11"/>
    <mergeCell ref="F10:F11"/>
    <mergeCell ref="H10:H11"/>
    <mergeCell ref="I10:K10"/>
    <mergeCell ref="I11:K11"/>
    <mergeCell ref="A12:K12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H19:H20"/>
    <mergeCell ref="I19:K19"/>
    <mergeCell ref="I20:K20"/>
    <mergeCell ref="A21:A22"/>
    <mergeCell ref="D21:D22"/>
    <mergeCell ref="H21:H22"/>
    <mergeCell ref="I21:K21"/>
    <mergeCell ref="I22:K22"/>
    <mergeCell ref="F19:F20"/>
    <mergeCell ref="F21:F22"/>
    <mergeCell ref="A19:A20"/>
    <mergeCell ref="D19:D20"/>
    <mergeCell ref="H23:H24"/>
    <mergeCell ref="I23:K23"/>
    <mergeCell ref="I24:K24"/>
    <mergeCell ref="A25:A26"/>
    <mergeCell ref="D25:D26"/>
    <mergeCell ref="H25:H26"/>
    <mergeCell ref="I25:K25"/>
    <mergeCell ref="I26:K26"/>
    <mergeCell ref="F23:F24"/>
    <mergeCell ref="F25:F26"/>
    <mergeCell ref="A23:A24"/>
    <mergeCell ref="D23:D24"/>
    <mergeCell ref="F32:F33"/>
    <mergeCell ref="F34:F35"/>
    <mergeCell ref="A32:A33"/>
    <mergeCell ref="D32:D33"/>
    <mergeCell ref="H27:H28"/>
    <mergeCell ref="I27:K27"/>
    <mergeCell ref="I28:K28"/>
    <mergeCell ref="A30:A31"/>
    <mergeCell ref="D30:D31"/>
    <mergeCell ref="H30:H31"/>
    <mergeCell ref="I30:K30"/>
    <mergeCell ref="I31:K31"/>
    <mergeCell ref="F27:F28"/>
    <mergeCell ref="F30:F31"/>
    <mergeCell ref="A27:A28"/>
    <mergeCell ref="D27:D28"/>
    <mergeCell ref="A29:K29"/>
    <mergeCell ref="I36:K36"/>
    <mergeCell ref="I37:K37"/>
    <mergeCell ref="A38:A39"/>
    <mergeCell ref="D38:D39"/>
    <mergeCell ref="H38:H39"/>
    <mergeCell ref="I38:K38"/>
    <mergeCell ref="F40:F41"/>
    <mergeCell ref="I34:K34"/>
    <mergeCell ref="I35:K35"/>
    <mergeCell ref="A15:K15"/>
    <mergeCell ref="F16:F17"/>
    <mergeCell ref="A16:A17"/>
    <mergeCell ref="D16:D17"/>
    <mergeCell ref="H40:H41"/>
    <mergeCell ref="I40:K40"/>
    <mergeCell ref="H16:H17"/>
    <mergeCell ref="I16:K16"/>
    <mergeCell ref="I17:K17"/>
    <mergeCell ref="I39:K39"/>
    <mergeCell ref="F36:F37"/>
    <mergeCell ref="F38:F39"/>
    <mergeCell ref="A36:A37"/>
    <mergeCell ref="D36:D37"/>
    <mergeCell ref="H32:H33"/>
    <mergeCell ref="I32:K32"/>
    <mergeCell ref="I33:K33"/>
    <mergeCell ref="A34:A35"/>
    <mergeCell ref="D34:D35"/>
    <mergeCell ref="H34:H35"/>
    <mergeCell ref="I41:K41"/>
    <mergeCell ref="A40:A41"/>
    <mergeCell ref="D40:D41"/>
    <mergeCell ref="H36:H37"/>
  </mergeCells>
  <conditionalFormatting sqref="D10:D11">
    <cfRule type="cellIs" dxfId="127" priority="65" stopIfTrue="1" operator="between">
      <formula>0.85</formula>
      <formula>0.94</formula>
    </cfRule>
    <cfRule type="cellIs" dxfId="126" priority="64" stopIfTrue="1" operator="lessThan">
      <formula>0.85</formula>
    </cfRule>
    <cfRule type="cellIs" dxfId="125" priority="57" stopIfTrue="1" operator="equal">
      <formula>0</formula>
    </cfRule>
    <cfRule type="cellIs" dxfId="124" priority="66" stopIfTrue="1" operator="greaterThanOrEqual">
      <formula>94%</formula>
    </cfRule>
  </conditionalFormatting>
  <conditionalFormatting sqref="D13:D14">
    <cfRule type="cellIs" dxfId="123" priority="46" stopIfTrue="1" operator="lessThan">
      <formula>0.85</formula>
    </cfRule>
    <cfRule type="cellIs" dxfId="122" priority="48" stopIfTrue="1" operator="greaterThanOrEqual">
      <formula>94%</formula>
    </cfRule>
    <cfRule type="cellIs" dxfId="121" priority="47" stopIfTrue="1" operator="between">
      <formula>0.85</formula>
      <formula>0.94</formula>
    </cfRule>
    <cfRule type="cellIs" dxfId="120" priority="45" stopIfTrue="1" operator="equal">
      <formula>0</formula>
    </cfRule>
  </conditionalFormatting>
  <conditionalFormatting sqref="D16:D17">
    <cfRule type="cellIs" dxfId="119" priority="36" stopIfTrue="1" operator="greaterThanOrEqual">
      <formula>94%</formula>
    </cfRule>
    <cfRule type="cellIs" dxfId="118" priority="35" stopIfTrue="1" operator="between">
      <formula>0.85</formula>
      <formula>0.94</formula>
    </cfRule>
    <cfRule type="cellIs" dxfId="117" priority="34" stopIfTrue="1" operator="lessThan">
      <formula>0.85</formula>
    </cfRule>
    <cfRule type="cellIs" dxfId="116" priority="33" stopIfTrue="1" operator="equal">
      <formula>0</formula>
    </cfRule>
  </conditionalFormatting>
  <conditionalFormatting sqref="D19:D28">
    <cfRule type="cellIs" dxfId="115" priority="21" stopIfTrue="1" operator="equal">
      <formula>0</formula>
    </cfRule>
    <cfRule type="cellIs" dxfId="114" priority="22" stopIfTrue="1" operator="lessThan">
      <formula>0.85</formula>
    </cfRule>
    <cfRule type="cellIs" dxfId="113" priority="23" stopIfTrue="1" operator="between">
      <formula>0.85</formula>
      <formula>0.94</formula>
    </cfRule>
    <cfRule type="cellIs" dxfId="112" priority="24" stopIfTrue="1" operator="greaterThanOrEqual">
      <formula>94%</formula>
    </cfRule>
  </conditionalFormatting>
  <conditionalFormatting sqref="D30:D41">
    <cfRule type="cellIs" dxfId="111" priority="9" stopIfTrue="1" operator="equal">
      <formula>0</formula>
    </cfRule>
    <cfRule type="cellIs" dxfId="110" priority="10" stopIfTrue="1" operator="lessThan">
      <formula>0.85</formula>
    </cfRule>
    <cfRule type="cellIs" dxfId="109" priority="11" stopIfTrue="1" operator="between">
      <formula>0.85</formula>
      <formula>0.94</formula>
    </cfRule>
    <cfRule type="cellIs" dxfId="108" priority="12" stopIfTrue="1" operator="greaterThanOrEqual">
      <formula>94%</formula>
    </cfRule>
  </conditionalFormatting>
  <conditionalFormatting sqref="F10:F11">
    <cfRule type="cellIs" dxfId="107" priority="53" stopIfTrue="1" operator="equal">
      <formula>0</formula>
    </cfRule>
    <cfRule type="cellIs" dxfId="106" priority="56" stopIfTrue="1" operator="greaterThanOrEqual">
      <formula>94%</formula>
    </cfRule>
    <cfRule type="cellIs" dxfId="105" priority="55" stopIfTrue="1" operator="between">
      <formula>0.85</formula>
      <formula>0.94</formula>
    </cfRule>
    <cfRule type="cellIs" dxfId="104" priority="54" stopIfTrue="1" operator="lessThan">
      <formula>0.85</formula>
    </cfRule>
  </conditionalFormatting>
  <conditionalFormatting sqref="F13:F14">
    <cfRule type="cellIs" dxfId="103" priority="44" stopIfTrue="1" operator="greaterThanOrEqual">
      <formula>94%</formula>
    </cfRule>
    <cfRule type="cellIs" dxfId="102" priority="43" stopIfTrue="1" operator="between">
      <formula>0.85</formula>
      <formula>0.94</formula>
    </cfRule>
    <cfRule type="cellIs" dxfId="101" priority="42" stopIfTrue="1" operator="lessThan">
      <formula>0.85</formula>
    </cfRule>
    <cfRule type="cellIs" dxfId="100" priority="41" stopIfTrue="1" operator="equal">
      <formula>0</formula>
    </cfRule>
  </conditionalFormatting>
  <conditionalFormatting sqref="F16:F17">
    <cfRule type="cellIs" dxfId="99" priority="29" stopIfTrue="1" operator="equal">
      <formula>0</formula>
    </cfRule>
    <cfRule type="cellIs" dxfId="98" priority="30" stopIfTrue="1" operator="lessThan">
      <formula>0.85</formula>
    </cfRule>
    <cfRule type="cellIs" dxfId="97" priority="31" stopIfTrue="1" operator="between">
      <formula>0.85</formula>
      <formula>0.94</formula>
    </cfRule>
    <cfRule type="cellIs" dxfId="96" priority="32" stopIfTrue="1" operator="greaterThanOrEqual">
      <formula>94%</formula>
    </cfRule>
  </conditionalFormatting>
  <conditionalFormatting sqref="F19:F28">
    <cfRule type="cellIs" dxfId="95" priority="20" stopIfTrue="1" operator="greaterThanOrEqual">
      <formula>94%</formula>
    </cfRule>
    <cfRule type="cellIs" dxfId="94" priority="19" stopIfTrue="1" operator="between">
      <formula>0.85</formula>
      <formula>0.94</formula>
    </cfRule>
    <cfRule type="cellIs" dxfId="93" priority="18" stopIfTrue="1" operator="lessThan">
      <formula>0.85</formula>
    </cfRule>
    <cfRule type="cellIs" dxfId="92" priority="17" stopIfTrue="1" operator="equal">
      <formula>0</formula>
    </cfRule>
  </conditionalFormatting>
  <conditionalFormatting sqref="F30:F41">
    <cfRule type="cellIs" dxfId="91" priority="7" stopIfTrue="1" operator="between">
      <formula>0.85</formula>
      <formula>0.94</formula>
    </cfRule>
    <cfRule type="cellIs" dxfId="90" priority="6" stopIfTrue="1" operator="lessThan">
      <formula>0.85</formula>
    </cfRule>
    <cfRule type="cellIs" dxfId="89" priority="5" stopIfTrue="1" operator="equal">
      <formula>0</formula>
    </cfRule>
    <cfRule type="cellIs" dxfId="88" priority="8" stopIfTrue="1" operator="greaterThanOrEqual">
      <formula>94%</formula>
    </cfRule>
  </conditionalFormatting>
  <conditionalFormatting sqref="H10:H11">
    <cfRule type="cellIs" dxfId="87" priority="49" stopIfTrue="1" operator="equal">
      <formula>0</formula>
    </cfRule>
    <cfRule type="cellIs" dxfId="86" priority="50" stopIfTrue="1" operator="lessThan">
      <formula>0.85</formula>
    </cfRule>
    <cfRule type="cellIs" dxfId="85" priority="51" stopIfTrue="1" operator="between">
      <formula>0.85</formula>
      <formula>0.94</formula>
    </cfRule>
    <cfRule type="cellIs" dxfId="84" priority="52" stopIfTrue="1" operator="greaterThanOrEqual">
      <formula>94%</formula>
    </cfRule>
  </conditionalFormatting>
  <conditionalFormatting sqref="H13:H14">
    <cfRule type="cellIs" dxfId="83" priority="37" stopIfTrue="1" operator="equal">
      <formula>0</formula>
    </cfRule>
    <cfRule type="cellIs" dxfId="82" priority="38" stopIfTrue="1" operator="lessThan">
      <formula>0.85</formula>
    </cfRule>
    <cfRule type="cellIs" dxfId="81" priority="39" stopIfTrue="1" operator="between">
      <formula>0.85</formula>
      <formula>0.94</formula>
    </cfRule>
    <cfRule type="cellIs" dxfId="80" priority="40" stopIfTrue="1" operator="greaterThanOrEqual">
      <formula>94%</formula>
    </cfRule>
  </conditionalFormatting>
  <conditionalFormatting sqref="H16:H17">
    <cfRule type="cellIs" dxfId="79" priority="28" stopIfTrue="1" operator="greaterThanOrEqual">
      <formula>94%</formula>
    </cfRule>
    <cfRule type="cellIs" dxfId="78" priority="27" stopIfTrue="1" operator="between">
      <formula>0.85</formula>
      <formula>0.94</formula>
    </cfRule>
    <cfRule type="cellIs" dxfId="77" priority="26" stopIfTrue="1" operator="lessThan">
      <formula>0.85</formula>
    </cfRule>
    <cfRule type="cellIs" dxfId="76" priority="25" stopIfTrue="1" operator="equal">
      <formula>0</formula>
    </cfRule>
  </conditionalFormatting>
  <conditionalFormatting sqref="H19:H28">
    <cfRule type="cellIs" dxfId="75" priority="16" stopIfTrue="1" operator="greaterThanOrEqual">
      <formula>94%</formula>
    </cfRule>
    <cfRule type="cellIs" dxfId="74" priority="14" stopIfTrue="1" operator="lessThan">
      <formula>0.85</formula>
    </cfRule>
    <cfRule type="cellIs" dxfId="73" priority="13" stopIfTrue="1" operator="equal">
      <formula>0</formula>
    </cfRule>
    <cfRule type="cellIs" dxfId="72" priority="15" stopIfTrue="1" operator="between">
      <formula>0.85</formula>
      <formula>0.94</formula>
    </cfRule>
  </conditionalFormatting>
  <conditionalFormatting sqref="H30:H41">
    <cfRule type="cellIs" dxfId="71" priority="1" stopIfTrue="1" operator="equal">
      <formula>0</formula>
    </cfRule>
    <cfRule type="cellIs" dxfId="70" priority="4" stopIfTrue="1" operator="greaterThanOrEqual">
      <formula>94%</formula>
    </cfRule>
    <cfRule type="cellIs" dxfId="69" priority="3" stopIfTrue="1" operator="between">
      <formula>0.85</formula>
      <formula>0.94</formula>
    </cfRule>
    <cfRule type="cellIs" dxfId="68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5"/>
  <sheetViews>
    <sheetView topLeftCell="A18" zoomScale="80" zoomScaleNormal="80" workbookViewId="0">
      <selection activeCell="C24" sqref="C24:P24"/>
    </sheetView>
  </sheetViews>
  <sheetFormatPr baseColWidth="10" defaultRowHeight="12.75" x14ac:dyDescent="0.2"/>
  <cols>
    <col min="1" max="1" width="3" style="1" customWidth="1"/>
    <col min="2" max="2" width="30" style="3" customWidth="1"/>
    <col min="3" max="3" width="55.85546875" style="1" customWidth="1"/>
    <col min="4" max="16" width="14.140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13.5" thickBot="1" x14ac:dyDescent="0.25">
      <c r="B1" s="1"/>
    </row>
    <row r="2" spans="1:19" ht="16.5" customHeight="1" x14ac:dyDescent="0.2">
      <c r="B2" s="155"/>
      <c r="C2" s="158" t="s">
        <v>36</v>
      </c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61" t="s">
        <v>95</v>
      </c>
      <c r="O2" s="162"/>
      <c r="P2" s="163"/>
      <c r="S2" s="47">
        <v>0.8</v>
      </c>
    </row>
    <row r="3" spans="1:19" ht="15.75" customHeight="1" x14ac:dyDescent="0.2">
      <c r="B3" s="156"/>
      <c r="C3" s="164" t="s">
        <v>38</v>
      </c>
      <c r="D3" s="165"/>
      <c r="E3" s="165"/>
      <c r="F3" s="165"/>
      <c r="G3" s="165"/>
      <c r="H3" s="165"/>
      <c r="I3" s="165"/>
      <c r="J3" s="165"/>
      <c r="K3" s="165"/>
      <c r="L3" s="165"/>
      <c r="M3" s="166"/>
      <c r="N3" s="167" t="s">
        <v>104</v>
      </c>
      <c r="O3" s="168"/>
      <c r="P3" s="169"/>
      <c r="S3" s="47">
        <v>0.79998999999999998</v>
      </c>
    </row>
    <row r="4" spans="1:19" ht="15.75" customHeight="1" x14ac:dyDescent="0.2">
      <c r="B4" s="156"/>
      <c r="C4" s="164" t="s">
        <v>39</v>
      </c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7" t="s">
        <v>96</v>
      </c>
      <c r="O4" s="168"/>
      <c r="P4" s="169"/>
      <c r="S4" s="47">
        <v>0.65</v>
      </c>
    </row>
    <row r="5" spans="1:19" ht="16.5" customHeight="1" thickBot="1" x14ac:dyDescent="0.25">
      <c r="B5" s="157"/>
      <c r="C5" s="170" t="s">
        <v>40</v>
      </c>
      <c r="D5" s="171"/>
      <c r="E5" s="171"/>
      <c r="F5" s="171"/>
      <c r="G5" s="171"/>
      <c r="H5" s="171"/>
      <c r="I5" s="171"/>
      <c r="J5" s="171"/>
      <c r="K5" s="171"/>
      <c r="L5" s="171"/>
      <c r="M5" s="172"/>
      <c r="N5" s="173" t="s">
        <v>41</v>
      </c>
      <c r="O5" s="174"/>
      <c r="P5" s="175"/>
      <c r="S5" s="47">
        <v>0.64999899999999999</v>
      </c>
    </row>
    <row r="6" spans="1:19" ht="3" customHeight="1" thickBot="1" x14ac:dyDescent="0.25">
      <c r="B6" s="1"/>
      <c r="S6" s="47"/>
    </row>
    <row r="7" spans="1:19" x14ac:dyDescent="0.2">
      <c r="A7" s="3"/>
      <c r="B7" s="176" t="s">
        <v>44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Q7" s="3"/>
      <c r="S7" s="47"/>
    </row>
    <row r="8" spans="1:19" ht="13.5" thickBot="1" x14ac:dyDescent="0.25">
      <c r="A8" s="3"/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  <c r="Q8" s="3"/>
    </row>
    <row r="9" spans="1:19" ht="3" customHeight="1" thickBot="1" x14ac:dyDescent="0.25">
      <c r="A9" s="3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3"/>
    </row>
    <row r="10" spans="1:19" ht="26.25" customHeight="1" thickBot="1" x14ac:dyDescent="0.25">
      <c r="A10" s="3"/>
      <c r="B10" s="22" t="s">
        <v>54</v>
      </c>
      <c r="C10" s="183">
        <v>2024</v>
      </c>
      <c r="D10" s="184"/>
      <c r="E10" s="184"/>
      <c r="F10" s="184"/>
      <c r="G10" s="184"/>
      <c r="H10" s="184"/>
      <c r="I10" s="185"/>
      <c r="J10" s="186" t="s">
        <v>1</v>
      </c>
      <c r="K10" s="187"/>
      <c r="L10" s="187"/>
      <c r="M10" s="187"/>
      <c r="N10" s="188" t="s">
        <v>117</v>
      </c>
      <c r="O10" s="189"/>
      <c r="P10" s="190"/>
      <c r="Q10" s="3"/>
    </row>
    <row r="11" spans="1:19" ht="3" customHeight="1" thickBot="1" x14ac:dyDescent="0.25">
      <c r="A11" s="3"/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3"/>
    </row>
    <row r="12" spans="1:19" ht="30" customHeight="1" thickBot="1" x14ac:dyDescent="0.25">
      <c r="A12" s="3"/>
      <c r="B12" s="8" t="s">
        <v>0</v>
      </c>
      <c r="C12" s="194" t="s">
        <v>30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5"/>
      <c r="Q12" s="3"/>
    </row>
    <row r="13" spans="1:19" ht="3" customHeight="1" thickBot="1" x14ac:dyDescent="0.25">
      <c r="A13" s="3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8"/>
      <c r="Q13" s="3"/>
    </row>
    <row r="14" spans="1:19" ht="30" customHeight="1" thickBot="1" x14ac:dyDescent="0.25">
      <c r="A14" s="3"/>
      <c r="B14" s="8" t="s">
        <v>6</v>
      </c>
      <c r="C14" s="199" t="s">
        <v>134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1"/>
      <c r="Q14" s="3"/>
    </row>
    <row r="15" spans="1:19" ht="3" customHeight="1" thickBot="1" x14ac:dyDescent="0.25">
      <c r="A15" s="3"/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3"/>
      <c r="Q15" s="3"/>
    </row>
    <row r="16" spans="1:19" ht="30" customHeight="1" thickBot="1" x14ac:dyDescent="0.25">
      <c r="A16" s="3"/>
      <c r="B16" s="8" t="s">
        <v>25</v>
      </c>
      <c r="C16" s="202" t="s">
        <v>157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4"/>
      <c r="Q16" s="3"/>
    </row>
    <row r="17" spans="1:19" ht="4.5" customHeight="1" thickBot="1" x14ac:dyDescent="0.25">
      <c r="A17" s="3"/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3"/>
      <c r="Q17" s="3"/>
    </row>
    <row r="18" spans="1:19" ht="30" customHeight="1" thickBot="1" x14ac:dyDescent="0.25">
      <c r="A18" s="3"/>
      <c r="B18" s="8" t="s">
        <v>11</v>
      </c>
      <c r="C18" s="205" t="s">
        <v>111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7"/>
      <c r="Q18" s="3"/>
    </row>
    <row r="19" spans="1:19" ht="3" customHeight="1" thickBot="1" x14ac:dyDescent="0.25">
      <c r="A19" s="3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3"/>
    </row>
    <row r="20" spans="1:19" ht="17.25" customHeight="1" thickBot="1" x14ac:dyDescent="0.25">
      <c r="A20" s="3"/>
      <c r="B20" s="209" t="s">
        <v>26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1"/>
      <c r="Q20" s="3"/>
    </row>
    <row r="21" spans="1:19" ht="3" customHeight="1" thickBot="1" x14ac:dyDescent="0.25">
      <c r="A21" s="3"/>
      <c r="B21" s="212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5"/>
      <c r="Q21" s="3"/>
    </row>
    <row r="22" spans="1:19" ht="51" customHeight="1" thickBot="1" x14ac:dyDescent="0.25">
      <c r="A22" s="3"/>
      <c r="B22" s="8" t="s">
        <v>3</v>
      </c>
      <c r="C22" s="216" t="s">
        <v>200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8"/>
      <c r="Q22" s="3"/>
    </row>
    <row r="23" spans="1:19" ht="3" customHeight="1" thickBot="1" x14ac:dyDescent="0.25">
      <c r="A23" s="3"/>
      <c r="B23" s="191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3"/>
      <c r="Q23" s="3"/>
    </row>
    <row r="24" spans="1:19" ht="91.5" customHeight="1" thickBot="1" x14ac:dyDescent="0.25">
      <c r="A24" s="3"/>
      <c r="B24" s="8" t="s">
        <v>12</v>
      </c>
      <c r="C24" s="222" t="s">
        <v>199</v>
      </c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3"/>
    </row>
    <row r="25" spans="1:19" ht="3" customHeight="1" thickBot="1" x14ac:dyDescent="0.25">
      <c r="A25" s="3"/>
      <c r="B25" s="225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3"/>
    </row>
    <row r="26" spans="1:19" s="100" customFormat="1" ht="273" customHeight="1" thickBot="1" x14ac:dyDescent="0.25">
      <c r="A26" s="98"/>
      <c r="B26" s="99" t="s">
        <v>2</v>
      </c>
      <c r="C26" s="354" t="s">
        <v>206</v>
      </c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4"/>
      <c r="Q26" s="98"/>
      <c r="S26" s="101"/>
    </row>
    <row r="27" spans="1:19" ht="3" customHeight="1" thickBot="1" x14ac:dyDescent="0.25">
      <c r="A27" s="3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"/>
    </row>
    <row r="28" spans="1:19" ht="12.75" customHeight="1" thickBot="1" x14ac:dyDescent="0.25">
      <c r="A28" s="3"/>
      <c r="B28" s="9" t="s">
        <v>13</v>
      </c>
      <c r="C28" s="66" t="s">
        <v>14</v>
      </c>
      <c r="D28" s="360" t="s">
        <v>161</v>
      </c>
      <c r="E28" s="361"/>
      <c r="F28" s="361"/>
      <c r="G28" s="362"/>
      <c r="H28" s="363" t="s">
        <v>15</v>
      </c>
      <c r="I28" s="363"/>
      <c r="J28" s="363"/>
      <c r="K28" s="360" t="s">
        <v>162</v>
      </c>
      <c r="L28" s="361"/>
      <c r="M28" s="362"/>
      <c r="N28" s="364" t="s">
        <v>16</v>
      </c>
      <c r="O28" s="365"/>
      <c r="P28" s="67" t="s">
        <v>163</v>
      </c>
      <c r="Q28" s="3"/>
    </row>
    <row r="29" spans="1:19" ht="3" customHeight="1" thickBot="1" x14ac:dyDescent="0.25">
      <c r="A29" s="3"/>
      <c r="B29" s="238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40"/>
      <c r="Q29" s="3"/>
    </row>
    <row r="30" spans="1:19" ht="13.5" thickBot="1" x14ac:dyDescent="0.25">
      <c r="A30" s="3"/>
      <c r="B30" s="21" t="s">
        <v>7</v>
      </c>
      <c r="C30" s="241" t="s">
        <v>94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1"/>
      <c r="Q30" s="3"/>
    </row>
    <row r="31" spans="1:19" ht="3" customHeight="1" thickBot="1" x14ac:dyDescent="0.25">
      <c r="A31" s="3"/>
      <c r="B31" s="191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3"/>
      <c r="Q31" s="3"/>
    </row>
    <row r="32" spans="1:19" ht="13.5" thickBot="1" x14ac:dyDescent="0.25">
      <c r="A32" s="3"/>
      <c r="B32" s="21" t="s">
        <v>4</v>
      </c>
      <c r="C32" s="219" t="s">
        <v>48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1"/>
      <c r="Q32" s="3"/>
    </row>
    <row r="33" spans="1:17" ht="3" customHeight="1" thickBot="1" x14ac:dyDescent="0.25">
      <c r="A33" s="3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3"/>
      <c r="Q33" s="3"/>
    </row>
    <row r="34" spans="1:17" ht="13.5" thickBot="1" x14ac:dyDescent="0.25">
      <c r="A34" s="3"/>
      <c r="B34" s="21" t="s">
        <v>23</v>
      </c>
      <c r="C34" s="219" t="s">
        <v>48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1"/>
      <c r="Q34" s="3"/>
    </row>
    <row r="35" spans="1:17" ht="3" customHeight="1" thickBot="1" x14ac:dyDescent="0.25">
      <c r="A35" s="3"/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8"/>
      <c r="Q35" s="3"/>
    </row>
    <row r="36" spans="1:17" ht="16.5" customHeight="1" thickBot="1" x14ac:dyDescent="0.25">
      <c r="A36" s="3"/>
      <c r="B36" s="21" t="s">
        <v>43</v>
      </c>
      <c r="C36" s="241" t="s">
        <v>48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1"/>
      <c r="Q36" s="3"/>
    </row>
    <row r="37" spans="1:17" ht="3" customHeight="1" thickBot="1" x14ac:dyDescent="0.25">
      <c r="A37" s="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3"/>
    </row>
    <row r="38" spans="1:17" x14ac:dyDescent="0.2">
      <c r="A38" s="3"/>
      <c r="B38" s="242" t="s">
        <v>17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4"/>
      <c r="Q38" s="3"/>
    </row>
    <row r="39" spans="1:17" x14ac:dyDescent="0.2">
      <c r="A39" s="3"/>
      <c r="B39" s="46" t="s">
        <v>22</v>
      </c>
      <c r="C39" s="245" t="s">
        <v>18</v>
      </c>
      <c r="D39" s="245"/>
      <c r="E39" s="245"/>
      <c r="F39" s="245"/>
      <c r="G39" s="245"/>
      <c r="H39" s="245" t="s">
        <v>7</v>
      </c>
      <c r="I39" s="245"/>
      <c r="J39" s="245"/>
      <c r="K39" s="245"/>
      <c r="L39" s="245"/>
      <c r="M39" s="245" t="s">
        <v>19</v>
      </c>
      <c r="N39" s="245"/>
      <c r="O39" s="245"/>
      <c r="P39" s="246"/>
      <c r="Q39" s="3"/>
    </row>
    <row r="40" spans="1:17" x14ac:dyDescent="0.2">
      <c r="A40" s="3"/>
      <c r="B40" s="306" t="s">
        <v>155</v>
      </c>
      <c r="C40" s="311" t="s">
        <v>118</v>
      </c>
      <c r="D40" s="312"/>
      <c r="E40" s="312"/>
      <c r="F40" s="312"/>
      <c r="G40" s="315"/>
      <c r="H40" s="311" t="s">
        <v>150</v>
      </c>
      <c r="I40" s="312"/>
      <c r="J40" s="312"/>
      <c r="K40" s="312"/>
      <c r="L40" s="312"/>
      <c r="M40" s="308" t="s">
        <v>135</v>
      </c>
      <c r="N40" s="309"/>
      <c r="O40" s="309"/>
      <c r="P40" s="310"/>
      <c r="Q40" s="3"/>
    </row>
    <row r="41" spans="1:17" x14ac:dyDescent="0.2">
      <c r="A41" s="3"/>
      <c r="B41" s="306"/>
      <c r="C41" s="311"/>
      <c r="D41" s="312"/>
      <c r="E41" s="312"/>
      <c r="F41" s="312"/>
      <c r="G41" s="315"/>
      <c r="H41" s="311"/>
      <c r="I41" s="312"/>
      <c r="J41" s="312"/>
      <c r="K41" s="312"/>
      <c r="L41" s="312"/>
      <c r="M41" s="308" t="s">
        <v>136</v>
      </c>
      <c r="N41" s="309"/>
      <c r="O41" s="309"/>
      <c r="P41" s="310"/>
      <c r="Q41" s="3"/>
    </row>
    <row r="42" spans="1:17" x14ac:dyDescent="0.2">
      <c r="A42" s="3"/>
      <c r="B42" s="306"/>
      <c r="C42" s="311"/>
      <c r="D42" s="312"/>
      <c r="E42" s="312"/>
      <c r="F42" s="312"/>
      <c r="G42" s="315"/>
      <c r="H42" s="311"/>
      <c r="I42" s="312"/>
      <c r="J42" s="312"/>
      <c r="K42" s="312"/>
      <c r="L42" s="312"/>
      <c r="M42" s="308" t="s">
        <v>137</v>
      </c>
      <c r="N42" s="309"/>
      <c r="O42" s="309"/>
      <c r="P42" s="310"/>
      <c r="Q42" s="3"/>
    </row>
    <row r="43" spans="1:17" x14ac:dyDescent="0.2">
      <c r="A43" s="3"/>
      <c r="B43" s="306"/>
      <c r="C43" s="311"/>
      <c r="D43" s="312"/>
      <c r="E43" s="312"/>
      <c r="F43" s="312"/>
      <c r="G43" s="315"/>
      <c r="H43" s="311"/>
      <c r="I43" s="312"/>
      <c r="J43" s="312"/>
      <c r="K43" s="312"/>
      <c r="L43" s="312"/>
      <c r="M43" s="308" t="s">
        <v>138</v>
      </c>
      <c r="N43" s="309"/>
      <c r="O43" s="309"/>
      <c r="P43" s="310"/>
      <c r="Q43" s="3"/>
    </row>
    <row r="44" spans="1:17" x14ac:dyDescent="0.2">
      <c r="A44" s="3"/>
      <c r="B44" s="306"/>
      <c r="C44" s="311"/>
      <c r="D44" s="312"/>
      <c r="E44" s="312"/>
      <c r="F44" s="312"/>
      <c r="G44" s="315"/>
      <c r="H44" s="311"/>
      <c r="I44" s="312"/>
      <c r="J44" s="312"/>
      <c r="K44" s="312"/>
      <c r="L44" s="312"/>
      <c r="M44" s="308" t="s">
        <v>139</v>
      </c>
      <c r="N44" s="309"/>
      <c r="O44" s="309"/>
      <c r="P44" s="310"/>
      <c r="Q44" s="3"/>
    </row>
    <row r="45" spans="1:17" x14ac:dyDescent="0.2">
      <c r="A45" s="3"/>
      <c r="B45" s="306"/>
      <c r="C45" s="311"/>
      <c r="D45" s="312"/>
      <c r="E45" s="312"/>
      <c r="F45" s="312"/>
      <c r="G45" s="315"/>
      <c r="H45" s="311"/>
      <c r="I45" s="312"/>
      <c r="J45" s="312"/>
      <c r="K45" s="312"/>
      <c r="L45" s="312"/>
      <c r="M45" s="308" t="s">
        <v>141</v>
      </c>
      <c r="N45" s="309"/>
      <c r="O45" s="309"/>
      <c r="P45" s="310"/>
      <c r="Q45" s="3"/>
    </row>
    <row r="46" spans="1:17" x14ac:dyDescent="0.2">
      <c r="A46" s="3"/>
      <c r="B46" s="306"/>
      <c r="C46" s="311"/>
      <c r="D46" s="312"/>
      <c r="E46" s="312"/>
      <c r="F46" s="312"/>
      <c r="G46" s="315"/>
      <c r="H46" s="311"/>
      <c r="I46" s="312"/>
      <c r="J46" s="312"/>
      <c r="K46" s="312"/>
      <c r="L46" s="312"/>
      <c r="M46" s="308" t="s">
        <v>142</v>
      </c>
      <c r="N46" s="309"/>
      <c r="O46" s="309"/>
      <c r="P46" s="310"/>
      <c r="Q46" s="3"/>
    </row>
    <row r="47" spans="1:17" x14ac:dyDescent="0.2">
      <c r="A47" s="3"/>
      <c r="B47" s="306"/>
      <c r="C47" s="311"/>
      <c r="D47" s="312"/>
      <c r="E47" s="312"/>
      <c r="F47" s="312"/>
      <c r="G47" s="315"/>
      <c r="H47" s="311"/>
      <c r="I47" s="312"/>
      <c r="J47" s="312"/>
      <c r="K47" s="312"/>
      <c r="L47" s="312"/>
      <c r="M47" s="308" t="s">
        <v>143</v>
      </c>
      <c r="N47" s="309"/>
      <c r="O47" s="309"/>
      <c r="P47" s="310"/>
      <c r="Q47" s="3"/>
    </row>
    <row r="48" spans="1:17" x14ac:dyDescent="0.2">
      <c r="A48" s="3"/>
      <c r="B48" s="306"/>
      <c r="C48" s="311"/>
      <c r="D48" s="312"/>
      <c r="E48" s="312"/>
      <c r="F48" s="312"/>
      <c r="G48" s="315"/>
      <c r="H48" s="311"/>
      <c r="I48" s="312"/>
      <c r="J48" s="312"/>
      <c r="K48" s="312"/>
      <c r="L48" s="312"/>
      <c r="M48" s="308" t="s">
        <v>144</v>
      </c>
      <c r="N48" s="309"/>
      <c r="O48" s="309"/>
      <c r="P48" s="310"/>
      <c r="Q48" s="3"/>
    </row>
    <row r="49" spans="1:17" x14ac:dyDescent="0.2">
      <c r="A49" s="3"/>
      <c r="B49" s="306"/>
      <c r="C49" s="311"/>
      <c r="D49" s="312"/>
      <c r="E49" s="312"/>
      <c r="F49" s="312"/>
      <c r="G49" s="315"/>
      <c r="H49" s="311"/>
      <c r="I49" s="312"/>
      <c r="J49" s="312"/>
      <c r="K49" s="312"/>
      <c r="L49" s="312"/>
      <c r="M49" s="308" t="s">
        <v>145</v>
      </c>
      <c r="N49" s="309"/>
      <c r="O49" s="309"/>
      <c r="P49" s="310"/>
      <c r="Q49" s="3"/>
    </row>
    <row r="50" spans="1:17" x14ac:dyDescent="0.2">
      <c r="A50" s="3"/>
      <c r="B50" s="307"/>
      <c r="C50" s="313"/>
      <c r="D50" s="314"/>
      <c r="E50" s="314"/>
      <c r="F50" s="314"/>
      <c r="G50" s="316"/>
      <c r="H50" s="313"/>
      <c r="I50" s="314"/>
      <c r="J50" s="314"/>
      <c r="K50" s="314"/>
      <c r="L50" s="314"/>
      <c r="M50" s="317" t="s">
        <v>146</v>
      </c>
      <c r="N50" s="318"/>
      <c r="O50" s="318"/>
      <c r="P50" s="319"/>
      <c r="Q50" s="3"/>
    </row>
    <row r="51" spans="1:17" x14ac:dyDescent="0.2">
      <c r="A51" s="3"/>
      <c r="B51" s="306" t="s">
        <v>156</v>
      </c>
      <c r="C51" s="311" t="s">
        <v>118</v>
      </c>
      <c r="D51" s="312"/>
      <c r="E51" s="312"/>
      <c r="F51" s="312"/>
      <c r="G51" s="315"/>
      <c r="H51" s="311" t="s">
        <v>150</v>
      </c>
      <c r="I51" s="312"/>
      <c r="J51" s="312"/>
      <c r="K51" s="312"/>
      <c r="L51" s="315"/>
      <c r="M51" s="308" t="s">
        <v>135</v>
      </c>
      <c r="N51" s="309"/>
      <c r="O51" s="309"/>
      <c r="P51" s="310"/>
      <c r="Q51" s="3"/>
    </row>
    <row r="52" spans="1:17" x14ac:dyDescent="0.2">
      <c r="A52" s="3"/>
      <c r="B52" s="306"/>
      <c r="C52" s="311"/>
      <c r="D52" s="312"/>
      <c r="E52" s="312"/>
      <c r="F52" s="312"/>
      <c r="G52" s="315"/>
      <c r="H52" s="311"/>
      <c r="I52" s="312"/>
      <c r="J52" s="312"/>
      <c r="K52" s="312"/>
      <c r="L52" s="315"/>
      <c r="M52" s="308" t="s">
        <v>136</v>
      </c>
      <c r="N52" s="309"/>
      <c r="O52" s="309"/>
      <c r="P52" s="310"/>
      <c r="Q52" s="3"/>
    </row>
    <row r="53" spans="1:17" x14ac:dyDescent="0.2">
      <c r="A53" s="3"/>
      <c r="B53" s="306"/>
      <c r="C53" s="311"/>
      <c r="D53" s="312"/>
      <c r="E53" s="312"/>
      <c r="F53" s="312"/>
      <c r="G53" s="315"/>
      <c r="H53" s="311"/>
      <c r="I53" s="312"/>
      <c r="J53" s="312"/>
      <c r="K53" s="312"/>
      <c r="L53" s="315"/>
      <c r="M53" s="308" t="s">
        <v>137</v>
      </c>
      <c r="N53" s="309"/>
      <c r="O53" s="309"/>
      <c r="P53" s="310"/>
      <c r="Q53" s="3"/>
    </row>
    <row r="54" spans="1:17" x14ac:dyDescent="0.2">
      <c r="A54" s="3"/>
      <c r="B54" s="306"/>
      <c r="C54" s="311"/>
      <c r="D54" s="312"/>
      <c r="E54" s="312"/>
      <c r="F54" s="312"/>
      <c r="G54" s="315"/>
      <c r="H54" s="311"/>
      <c r="I54" s="312"/>
      <c r="J54" s="312"/>
      <c r="K54" s="312"/>
      <c r="L54" s="315"/>
      <c r="M54" s="308" t="s">
        <v>138</v>
      </c>
      <c r="N54" s="309"/>
      <c r="O54" s="309"/>
      <c r="P54" s="310"/>
      <c r="Q54" s="3"/>
    </row>
    <row r="55" spans="1:17" x14ac:dyDescent="0.2">
      <c r="A55" s="3"/>
      <c r="B55" s="306"/>
      <c r="C55" s="311"/>
      <c r="D55" s="312"/>
      <c r="E55" s="312"/>
      <c r="F55" s="312"/>
      <c r="G55" s="315"/>
      <c r="H55" s="311"/>
      <c r="I55" s="312"/>
      <c r="J55" s="312"/>
      <c r="K55" s="312"/>
      <c r="L55" s="315"/>
      <c r="M55" s="308" t="s">
        <v>139</v>
      </c>
      <c r="N55" s="309"/>
      <c r="O55" s="309"/>
      <c r="P55" s="310"/>
      <c r="Q55" s="3"/>
    </row>
    <row r="56" spans="1:17" x14ac:dyDescent="0.2">
      <c r="A56" s="3"/>
      <c r="B56" s="306"/>
      <c r="C56" s="311"/>
      <c r="D56" s="312"/>
      <c r="E56" s="312"/>
      <c r="F56" s="312"/>
      <c r="G56" s="315"/>
      <c r="H56" s="311"/>
      <c r="I56" s="312"/>
      <c r="J56" s="312"/>
      <c r="K56" s="312"/>
      <c r="L56" s="315"/>
      <c r="M56" s="308" t="s">
        <v>141</v>
      </c>
      <c r="N56" s="309"/>
      <c r="O56" s="309"/>
      <c r="P56" s="310"/>
      <c r="Q56" s="3"/>
    </row>
    <row r="57" spans="1:17" x14ac:dyDescent="0.2">
      <c r="A57" s="3"/>
      <c r="B57" s="306"/>
      <c r="C57" s="311"/>
      <c r="D57" s="312"/>
      <c r="E57" s="312"/>
      <c r="F57" s="312"/>
      <c r="G57" s="315"/>
      <c r="H57" s="311"/>
      <c r="I57" s="312"/>
      <c r="J57" s="312"/>
      <c r="K57" s="312"/>
      <c r="L57" s="315"/>
      <c r="M57" s="308" t="s">
        <v>142</v>
      </c>
      <c r="N57" s="309"/>
      <c r="O57" s="309"/>
      <c r="P57" s="310"/>
      <c r="Q57" s="3"/>
    </row>
    <row r="58" spans="1:17" x14ac:dyDescent="0.2">
      <c r="A58" s="3"/>
      <c r="B58" s="306"/>
      <c r="C58" s="311"/>
      <c r="D58" s="312"/>
      <c r="E58" s="312"/>
      <c r="F58" s="312"/>
      <c r="G58" s="315"/>
      <c r="H58" s="311"/>
      <c r="I58" s="312"/>
      <c r="J58" s="312"/>
      <c r="K58" s="312"/>
      <c r="L58" s="315"/>
      <c r="M58" s="308" t="s">
        <v>143</v>
      </c>
      <c r="N58" s="309"/>
      <c r="O58" s="309"/>
      <c r="P58" s="310"/>
      <c r="Q58" s="3"/>
    </row>
    <row r="59" spans="1:17" x14ac:dyDescent="0.2">
      <c r="A59" s="3"/>
      <c r="B59" s="306"/>
      <c r="C59" s="311"/>
      <c r="D59" s="312"/>
      <c r="E59" s="312"/>
      <c r="F59" s="312"/>
      <c r="G59" s="315"/>
      <c r="H59" s="311"/>
      <c r="I59" s="312"/>
      <c r="J59" s="312"/>
      <c r="K59" s="312"/>
      <c r="L59" s="315"/>
      <c r="M59" s="308" t="s">
        <v>144</v>
      </c>
      <c r="N59" s="309"/>
      <c r="O59" s="309"/>
      <c r="P59" s="310"/>
      <c r="Q59" s="3"/>
    </row>
    <row r="60" spans="1:17" x14ac:dyDescent="0.2">
      <c r="A60" s="3"/>
      <c r="B60" s="306"/>
      <c r="C60" s="311"/>
      <c r="D60" s="312"/>
      <c r="E60" s="312"/>
      <c r="F60" s="312"/>
      <c r="G60" s="315"/>
      <c r="H60" s="311"/>
      <c r="I60" s="312"/>
      <c r="J60" s="312"/>
      <c r="K60" s="312"/>
      <c r="L60" s="315"/>
      <c r="M60" s="308" t="s">
        <v>145</v>
      </c>
      <c r="N60" s="309"/>
      <c r="O60" s="309"/>
      <c r="P60" s="310"/>
      <c r="Q60" s="3"/>
    </row>
    <row r="61" spans="1:17" ht="13.5" thickBot="1" x14ac:dyDescent="0.25">
      <c r="A61" s="3"/>
      <c r="B61" s="306"/>
      <c r="C61" s="384"/>
      <c r="D61" s="385"/>
      <c r="E61" s="385"/>
      <c r="F61" s="385"/>
      <c r="G61" s="386"/>
      <c r="H61" s="384"/>
      <c r="I61" s="385"/>
      <c r="J61" s="385"/>
      <c r="K61" s="385"/>
      <c r="L61" s="386"/>
      <c r="M61" s="372" t="s">
        <v>146</v>
      </c>
      <c r="N61" s="373"/>
      <c r="O61" s="373"/>
      <c r="P61" s="374"/>
      <c r="Q61" s="3"/>
    </row>
    <row r="62" spans="1:17" ht="3" customHeight="1" thickBot="1" x14ac:dyDescent="0.25">
      <c r="A62" s="3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3"/>
    </row>
    <row r="63" spans="1:17" ht="13.5" customHeight="1" thickBot="1" x14ac:dyDescent="0.25">
      <c r="A63" s="3"/>
      <c r="B63" s="209" t="s">
        <v>8</v>
      </c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1"/>
      <c r="Q63" s="3"/>
    </row>
    <row r="64" spans="1:17" ht="3" customHeight="1" thickBot="1" x14ac:dyDescent="0.25">
      <c r="A64" s="3"/>
      <c r="B64" s="24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5"/>
      <c r="Q64" s="3"/>
    </row>
    <row r="65" spans="1:17" x14ac:dyDescent="0.2">
      <c r="A65" s="3"/>
      <c r="B65" s="448" t="s">
        <v>20</v>
      </c>
      <c r="C65" s="11" t="s">
        <v>9</v>
      </c>
      <c r="D65" s="12" t="s">
        <v>67</v>
      </c>
      <c r="E65" s="12" t="s">
        <v>68</v>
      </c>
      <c r="F65" s="12" t="s">
        <v>69</v>
      </c>
      <c r="G65" s="12" t="s">
        <v>70</v>
      </c>
      <c r="H65" s="12" t="s">
        <v>71</v>
      </c>
      <c r="I65" s="12" t="s">
        <v>72</v>
      </c>
      <c r="J65" s="12" t="s">
        <v>73</v>
      </c>
      <c r="K65" s="12" t="s">
        <v>74</v>
      </c>
      <c r="L65" s="12" t="s">
        <v>75</v>
      </c>
      <c r="M65" s="12" t="s">
        <v>76</v>
      </c>
      <c r="N65" s="12" t="s">
        <v>77</v>
      </c>
      <c r="O65" s="13" t="s">
        <v>78</v>
      </c>
      <c r="P65" s="14" t="s">
        <v>24</v>
      </c>
      <c r="Q65" s="3"/>
    </row>
    <row r="66" spans="1:17" x14ac:dyDescent="0.2">
      <c r="A66" s="3"/>
      <c r="B66" s="449"/>
      <c r="C66" s="88" t="s">
        <v>177</v>
      </c>
      <c r="D66" s="378">
        <f>'3.1. Registro autos providencia'!D10</f>
        <v>1.6028368794326242</v>
      </c>
      <c r="E66" s="379"/>
      <c r="F66" s="379"/>
      <c r="G66" s="379"/>
      <c r="H66" s="379"/>
      <c r="I66" s="379"/>
      <c r="J66" s="378" t="str">
        <f>'3.1. Registro autos providencia'!F10</f>
        <v>0</v>
      </c>
      <c r="K66" s="379"/>
      <c r="L66" s="379"/>
      <c r="M66" s="379"/>
      <c r="N66" s="379"/>
      <c r="O66" s="379"/>
      <c r="P66" s="89">
        <f>'3.1. Registro autos providencia'!H10</f>
        <v>0.8014184397163121</v>
      </c>
      <c r="Q66" s="3"/>
    </row>
    <row r="67" spans="1:17" x14ac:dyDescent="0.2">
      <c r="A67" s="3"/>
      <c r="B67" s="449"/>
      <c r="C67" s="130" t="s">
        <v>188</v>
      </c>
      <c r="D67" s="378">
        <f>'3.1. Registro autos providencia'!D13</f>
        <v>1.1111111111111112</v>
      </c>
      <c r="E67" s="379"/>
      <c r="F67" s="379"/>
      <c r="G67" s="379"/>
      <c r="H67" s="379"/>
      <c r="I67" s="379"/>
      <c r="J67" s="378" t="str">
        <f>'3.1. Registro autos providencia'!F13</f>
        <v>0</v>
      </c>
      <c r="K67" s="379"/>
      <c r="L67" s="379"/>
      <c r="M67" s="379"/>
      <c r="N67" s="379"/>
      <c r="O67" s="379"/>
      <c r="P67" s="89">
        <f>'3.1. Registro autos providencia'!H13</f>
        <v>0.55555555555555558</v>
      </c>
      <c r="Q67" s="3"/>
    </row>
    <row r="68" spans="1:17" x14ac:dyDescent="0.2">
      <c r="A68" s="3"/>
      <c r="B68" s="449"/>
      <c r="C68" s="130" t="s">
        <v>189</v>
      </c>
      <c r="D68" s="378">
        <f>'3.1. Registro autos providencia'!D16</f>
        <v>3.2121212121212124</v>
      </c>
      <c r="E68" s="379"/>
      <c r="F68" s="379"/>
      <c r="G68" s="379"/>
      <c r="H68" s="379"/>
      <c r="I68" s="379"/>
      <c r="J68" s="378" t="str">
        <f>'3.1. Registro autos providencia'!F16</f>
        <v>0</v>
      </c>
      <c r="K68" s="379"/>
      <c r="L68" s="379"/>
      <c r="M68" s="379"/>
      <c r="N68" s="379"/>
      <c r="O68" s="379"/>
      <c r="P68" s="89">
        <f>'3.1. Registro autos providencia'!H16</f>
        <v>1.6060606060606062</v>
      </c>
      <c r="Q68" s="3"/>
    </row>
    <row r="69" spans="1:17" x14ac:dyDescent="0.2">
      <c r="A69" s="3"/>
      <c r="B69" s="449"/>
      <c r="C69" s="130" t="s">
        <v>190</v>
      </c>
      <c r="D69" s="378">
        <f>'3.1. Registro autos providencia'!D19</f>
        <v>0.66666666666666663</v>
      </c>
      <c r="E69" s="379"/>
      <c r="F69" s="379"/>
      <c r="G69" s="379"/>
      <c r="H69" s="379"/>
      <c r="I69" s="379"/>
      <c r="J69" s="378" t="str">
        <f>'3.1. Registro autos providencia'!F19</f>
        <v>0</v>
      </c>
      <c r="K69" s="379"/>
      <c r="L69" s="379"/>
      <c r="M69" s="379"/>
      <c r="N69" s="379"/>
      <c r="O69" s="379"/>
      <c r="P69" s="89">
        <f>'3.1. Registro autos providencia'!H19</f>
        <v>0.33333333333333331</v>
      </c>
      <c r="Q69" s="3"/>
    </row>
    <row r="70" spans="1:17" x14ac:dyDescent="0.2">
      <c r="A70" s="3"/>
      <c r="B70" s="449"/>
      <c r="C70" s="130" t="s">
        <v>192</v>
      </c>
      <c r="D70" s="378">
        <f>'3.1. Registro autos providencia'!D21</f>
        <v>1.2666666666666666</v>
      </c>
      <c r="E70" s="379"/>
      <c r="F70" s="379"/>
      <c r="G70" s="379"/>
      <c r="H70" s="379"/>
      <c r="I70" s="379"/>
      <c r="J70" s="378" t="str">
        <f>'3.1. Registro autos providencia'!F21</f>
        <v>0</v>
      </c>
      <c r="K70" s="379"/>
      <c r="L70" s="379"/>
      <c r="M70" s="379"/>
      <c r="N70" s="379"/>
      <c r="O70" s="379"/>
      <c r="P70" s="89">
        <f>'3.1. Registro autos providencia'!H21</f>
        <v>0.6333333333333333</v>
      </c>
      <c r="Q70" s="3"/>
    </row>
    <row r="71" spans="1:17" x14ac:dyDescent="0.2">
      <c r="A71" s="3"/>
      <c r="B71" s="449"/>
      <c r="C71" s="130" t="s">
        <v>193</v>
      </c>
      <c r="D71" s="378">
        <f>'3.1. Registro autos providencia'!D23</f>
        <v>0.625</v>
      </c>
      <c r="E71" s="379"/>
      <c r="F71" s="379"/>
      <c r="G71" s="379"/>
      <c r="H71" s="379"/>
      <c r="I71" s="379"/>
      <c r="J71" s="378" t="str">
        <f>'3.1. Registro autos providencia'!F23</f>
        <v>0</v>
      </c>
      <c r="K71" s="379"/>
      <c r="L71" s="379"/>
      <c r="M71" s="379"/>
      <c r="N71" s="379"/>
      <c r="O71" s="379"/>
      <c r="P71" s="89">
        <f>'3.1. Registro autos providencia'!H23</f>
        <v>0.3125</v>
      </c>
      <c r="Q71" s="3"/>
    </row>
    <row r="72" spans="1:17" x14ac:dyDescent="0.2">
      <c r="A72" s="3"/>
      <c r="B72" s="449"/>
      <c r="C72" s="130" t="s">
        <v>195</v>
      </c>
      <c r="D72" s="378">
        <f>'3.1. Registro autos providencia'!D25</f>
        <v>1.25</v>
      </c>
      <c r="E72" s="379"/>
      <c r="F72" s="379"/>
      <c r="G72" s="379"/>
      <c r="H72" s="379"/>
      <c r="I72" s="379"/>
      <c r="J72" s="378" t="str">
        <f>'3.1. Registro autos providencia'!F25</f>
        <v>0</v>
      </c>
      <c r="K72" s="379"/>
      <c r="L72" s="379"/>
      <c r="M72" s="379"/>
      <c r="N72" s="379"/>
      <c r="O72" s="379"/>
      <c r="P72" s="89">
        <f>'3.1. Registro autos providencia'!H25</f>
        <v>0.625</v>
      </c>
      <c r="Q72" s="3"/>
    </row>
    <row r="73" spans="1:17" x14ac:dyDescent="0.2">
      <c r="A73" s="3"/>
      <c r="B73" s="449"/>
      <c r="C73" s="130" t="s">
        <v>194</v>
      </c>
      <c r="D73" s="378">
        <f>'3.1. Registro autos providencia'!D27</f>
        <v>1.4166666666666667</v>
      </c>
      <c r="E73" s="379"/>
      <c r="F73" s="379"/>
      <c r="G73" s="379"/>
      <c r="H73" s="379"/>
      <c r="I73" s="379"/>
      <c r="J73" s="378" t="str">
        <f>'3.1. Registro autos providencia'!F27</f>
        <v>0</v>
      </c>
      <c r="K73" s="379"/>
      <c r="L73" s="379"/>
      <c r="M73" s="379"/>
      <c r="N73" s="379"/>
      <c r="O73" s="379"/>
      <c r="P73" s="89">
        <f>'3.1. Registro autos providencia'!H27</f>
        <v>0.70833333333333337</v>
      </c>
      <c r="Q73" s="3"/>
    </row>
    <row r="74" spans="1:17" x14ac:dyDescent="0.2">
      <c r="A74" s="3"/>
      <c r="B74" s="449"/>
      <c r="C74" s="130" t="s">
        <v>180</v>
      </c>
      <c r="D74" s="378">
        <f>'3.1. Registro autos providencia'!D30</f>
        <v>6.666666666666667</v>
      </c>
      <c r="E74" s="379"/>
      <c r="F74" s="379"/>
      <c r="G74" s="379"/>
      <c r="H74" s="379"/>
      <c r="I74" s="379"/>
      <c r="J74" s="378" t="str">
        <f>'3.1. Registro autos providencia'!F30</f>
        <v>0</v>
      </c>
      <c r="K74" s="379"/>
      <c r="L74" s="379"/>
      <c r="M74" s="379"/>
      <c r="N74" s="379"/>
      <c r="O74" s="379"/>
      <c r="P74" s="89">
        <f>'3.1. Registro autos providencia'!H30</f>
        <v>3.3333333333333335</v>
      </c>
      <c r="Q74" s="3"/>
    </row>
    <row r="75" spans="1:17" x14ac:dyDescent="0.2">
      <c r="A75" s="3"/>
      <c r="B75" s="449"/>
      <c r="C75" s="130" t="s">
        <v>181</v>
      </c>
      <c r="D75" s="378">
        <f>'3.1. Registro autos providencia'!D32</f>
        <v>3.5</v>
      </c>
      <c r="E75" s="379"/>
      <c r="F75" s="379"/>
      <c r="G75" s="379"/>
      <c r="H75" s="379"/>
      <c r="I75" s="379"/>
      <c r="J75" s="378" t="str">
        <f>'3.1. Registro autos providencia'!F32</f>
        <v>0</v>
      </c>
      <c r="K75" s="379"/>
      <c r="L75" s="379"/>
      <c r="M75" s="379"/>
      <c r="N75" s="379"/>
      <c r="O75" s="379"/>
      <c r="P75" s="89">
        <f>'3.1. Registro autos providencia'!H32</f>
        <v>1.75</v>
      </c>
      <c r="Q75" s="3"/>
    </row>
    <row r="76" spans="1:17" x14ac:dyDescent="0.2">
      <c r="A76" s="3"/>
      <c r="B76" s="449"/>
      <c r="C76" s="130" t="s">
        <v>182</v>
      </c>
      <c r="D76" s="378">
        <f>'3.1. Registro autos providencia'!D34</f>
        <v>2</v>
      </c>
      <c r="E76" s="379"/>
      <c r="F76" s="379"/>
      <c r="G76" s="379"/>
      <c r="H76" s="379"/>
      <c r="I76" s="379"/>
      <c r="J76" s="378" t="str">
        <f>'3.1. Registro autos providencia'!F34</f>
        <v>0</v>
      </c>
      <c r="K76" s="379"/>
      <c r="L76" s="379"/>
      <c r="M76" s="379"/>
      <c r="N76" s="379"/>
      <c r="O76" s="379"/>
      <c r="P76" s="89">
        <f>'3.1. Registro autos providencia'!H34</f>
        <v>1</v>
      </c>
      <c r="Q76" s="3"/>
    </row>
    <row r="77" spans="1:17" x14ac:dyDescent="0.2">
      <c r="A77" s="3"/>
      <c r="B77" s="449"/>
      <c r="C77" s="130" t="s">
        <v>191</v>
      </c>
      <c r="D77" s="378">
        <f>'3.1. Registro autos providencia'!D36</f>
        <v>1</v>
      </c>
      <c r="E77" s="379"/>
      <c r="F77" s="379"/>
      <c r="G77" s="379"/>
      <c r="H77" s="379"/>
      <c r="I77" s="379"/>
      <c r="J77" s="378" t="str">
        <f>'3.1. Registro autos providencia'!F36</f>
        <v>0</v>
      </c>
      <c r="K77" s="379"/>
      <c r="L77" s="379"/>
      <c r="M77" s="379"/>
      <c r="N77" s="379"/>
      <c r="O77" s="379"/>
      <c r="P77" s="89">
        <f>'3.1. Registro autos providencia'!H36</f>
        <v>0.5</v>
      </c>
      <c r="Q77" s="3"/>
    </row>
    <row r="78" spans="1:17" x14ac:dyDescent="0.2">
      <c r="A78" s="3"/>
      <c r="B78" s="449"/>
      <c r="C78" s="130" t="s">
        <v>184</v>
      </c>
      <c r="D78" s="378">
        <f>'3.1. Registro autos providencia'!D38</f>
        <v>2.5</v>
      </c>
      <c r="E78" s="379"/>
      <c r="F78" s="379"/>
      <c r="G78" s="379"/>
      <c r="H78" s="379"/>
      <c r="I78" s="379"/>
      <c r="J78" s="378" t="str">
        <f>'3.1. Registro autos providencia'!F38</f>
        <v>0</v>
      </c>
      <c r="K78" s="379"/>
      <c r="L78" s="379"/>
      <c r="M78" s="379"/>
      <c r="N78" s="379"/>
      <c r="O78" s="379"/>
      <c r="P78" s="89">
        <f>'3.1. Registro autos providencia'!H38</f>
        <v>1.25</v>
      </c>
      <c r="Q78" s="3"/>
    </row>
    <row r="79" spans="1:17" ht="13.5" thickBot="1" x14ac:dyDescent="0.25">
      <c r="A79" s="3"/>
      <c r="B79" s="450"/>
      <c r="C79" s="60" t="s">
        <v>185</v>
      </c>
      <c r="D79" s="378">
        <f>'3.1. Registro autos providencia'!D40</f>
        <v>4.7</v>
      </c>
      <c r="E79" s="379"/>
      <c r="F79" s="379"/>
      <c r="G79" s="379"/>
      <c r="H79" s="379"/>
      <c r="I79" s="379"/>
      <c r="J79" s="378" t="str">
        <f>'3.1. Registro autos providencia'!F40</f>
        <v>0</v>
      </c>
      <c r="K79" s="379"/>
      <c r="L79" s="379"/>
      <c r="M79" s="379"/>
      <c r="N79" s="379"/>
      <c r="O79" s="379"/>
      <c r="P79" s="89" t="str">
        <f>'3.1. Registro autos providencia'!H40</f>
        <v>0</v>
      </c>
      <c r="Q79" s="3"/>
    </row>
    <row r="80" spans="1:17" ht="3" customHeight="1" thickBot="1" x14ac:dyDescent="0.25">
      <c r="A80" s="3"/>
      <c r="B80" s="50">
        <v>0.9</v>
      </c>
      <c r="C80" s="51"/>
      <c r="D80" s="51"/>
      <c r="E80" s="51"/>
      <c r="F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G80" s="51"/>
      <c r="H80" s="51"/>
      <c r="I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J80" s="51"/>
      <c r="K80" s="51"/>
      <c r="L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M80" s="51"/>
      <c r="N80" s="51"/>
      <c r="O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P80" s="52" t="str">
        <f>+$C$26</f>
        <v>NÚMERO DE AUTOS DE PROVIDENCIA DE ADJUDICACIÓN PROGRAMADOS EN EL SEMESTRE ENTIDAD: 12 AUTOS (PROMEDIO ENTRE LAS INTENDENCIAS REGIONALES Y BOGOTÁ D.C.). SE APROXIMA AL ENTERO MAYOR)
NÚMERO DE AUTOS DE PROVIDENCIA DE ADJUDICACIÓN PROGRAMADOS EN EL SEMESTRE BOGOTÁ D.C.: 18 AUTOS (PROMEDIO ENTRE LAS 2 DIRECCIONES Y LOS 3 GRUPOS DE TRABAJO. SE APROXIMA AL ENTERO MAYOR)
Número de autos de providencia de adjudicación programados en el semestre Grupo de Procesos de Reorganización y Liquidación A: 3 autos 
Número de autos de providencia de adjudicación programados en el semestre Dirección de Procesos de Liquidación I: 15 autos  
Número de autos de providencia de adjudicación programados en el semestre Dirección de Procesos de Liquidación II: 24 autos  
Número de autos de providencia de adjudicación programados en el semestre Grupo de Procesos de Liquidación I: 24 autos
Número de autos de providencia de adjudicación programados en el semestre Grupo de Procesos de Liquidación II: 24 autos 
NÚMERO DE AUTOS DE PROVIDENCIA DE ADJUDICACIÓN PROGRAMADOS EN EL SEMESTRE INTENDENCIAS REGIONALES: 6 AUTOS (PROMEDIO ENTRE LAS 6 INTENDENCIAS REGIONALES SE APROXIMA AL ENTERO MAYOR)
Número de autos de providencia de adjudicación programados en el semestre Barranquilla: 4 autos
Número de autos de providencia de adjudicación programados en el semestre Bucaramanga: 4 autos 
Número de autos de providencia de adjudicación programados en el semestre Cali: 6 autos
Número de autos de providencia de adjudicación programados en el semestre Cartagena: 2 autos 
Número de autos de providencia de adjudicación programados en el semestre Manizales: 2 autos
Número de autos de providencia de adjudicación programados en el semestre Medellín: 6 autos
Porcentaje (%) de cumplimiento: 95%</v>
      </c>
      <c r="Q80" s="3"/>
    </row>
    <row r="81" spans="1:17" ht="22.5" customHeight="1" thickBot="1" x14ac:dyDescent="0.25">
      <c r="A81" s="3"/>
      <c r="B81" s="249" t="s">
        <v>21</v>
      </c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1"/>
      <c r="Q81" s="3"/>
    </row>
    <row r="82" spans="1:17" x14ac:dyDescent="0.2">
      <c r="A82" s="3"/>
      <c r="B82" s="263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5"/>
      <c r="Q82" s="3"/>
    </row>
    <row r="83" spans="1:17" x14ac:dyDescent="0.2">
      <c r="A83" s="3"/>
      <c r="B83" s="266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8"/>
      <c r="Q83" s="3"/>
    </row>
    <row r="84" spans="1:17" x14ac:dyDescent="0.2">
      <c r="A84" s="3"/>
      <c r="B84" s="266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8"/>
      <c r="Q84" s="3"/>
    </row>
    <row r="85" spans="1:17" x14ac:dyDescent="0.2">
      <c r="A85" s="3"/>
      <c r="B85" s="266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8"/>
      <c r="Q85" s="3"/>
    </row>
    <row r="86" spans="1:17" x14ac:dyDescent="0.2">
      <c r="A86" s="3"/>
      <c r="B86" s="266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8"/>
      <c r="Q86" s="3"/>
    </row>
    <row r="87" spans="1:17" x14ac:dyDescent="0.2">
      <c r="A87" s="3"/>
      <c r="B87" s="266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8"/>
      <c r="Q87" s="3"/>
    </row>
    <row r="88" spans="1:17" x14ac:dyDescent="0.2">
      <c r="A88" s="3"/>
      <c r="B88" s="266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8"/>
      <c r="Q88" s="3"/>
    </row>
    <row r="89" spans="1:17" x14ac:dyDescent="0.2">
      <c r="A89" s="3"/>
      <c r="B89" s="266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8"/>
      <c r="Q89" s="3"/>
    </row>
    <row r="90" spans="1:17" x14ac:dyDescent="0.2">
      <c r="A90" s="3"/>
      <c r="B90" s="266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8"/>
      <c r="Q90" s="3"/>
    </row>
    <row r="91" spans="1:17" x14ac:dyDescent="0.2">
      <c r="A91" s="3"/>
      <c r="B91" s="266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8"/>
      <c r="Q91" s="3"/>
    </row>
    <row r="92" spans="1:17" x14ac:dyDescent="0.2">
      <c r="A92" s="3"/>
      <c r="B92" s="266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268"/>
      <c r="Q92" s="3"/>
    </row>
    <row r="93" spans="1:17" x14ac:dyDescent="0.2">
      <c r="A93" s="3"/>
      <c r="B93" s="266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8"/>
      <c r="Q93" s="3"/>
    </row>
    <row r="94" spans="1:17" x14ac:dyDescent="0.2">
      <c r="A94" s="3"/>
      <c r="B94" s="266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8"/>
      <c r="Q94" s="3"/>
    </row>
    <row r="95" spans="1:17" x14ac:dyDescent="0.2">
      <c r="A95" s="3"/>
      <c r="B95" s="266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8"/>
      <c r="Q95" s="3"/>
    </row>
    <row r="96" spans="1:17" x14ac:dyDescent="0.2">
      <c r="A96" s="3"/>
      <c r="B96" s="266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8"/>
      <c r="Q96" s="3"/>
    </row>
    <row r="97" spans="1:19" ht="13.5" thickBot="1" x14ac:dyDescent="0.25">
      <c r="A97" s="3"/>
      <c r="B97" s="269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1"/>
      <c r="Q97" s="3"/>
    </row>
    <row r="98" spans="1:19" s="4" customFormat="1" ht="3" customHeight="1" thickBot="1" x14ac:dyDescent="0.25">
      <c r="A98" s="272"/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S98" s="53"/>
    </row>
    <row r="99" spans="1:19" ht="15" customHeight="1" x14ac:dyDescent="0.2">
      <c r="A99" s="3"/>
      <c r="B99" s="273" t="s">
        <v>5</v>
      </c>
      <c r="C99" s="275" t="s">
        <v>196</v>
      </c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7"/>
      <c r="Q99" s="3"/>
    </row>
    <row r="100" spans="1:19" ht="49.5" customHeight="1" x14ac:dyDescent="0.2">
      <c r="A100" s="3"/>
      <c r="B100" s="274"/>
      <c r="C100" s="445" t="s">
        <v>214</v>
      </c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  <c r="O100" s="446"/>
      <c r="P100" s="447"/>
      <c r="Q100" s="3"/>
    </row>
    <row r="101" spans="1:19" ht="15" customHeight="1" x14ac:dyDescent="0.2">
      <c r="A101" s="3"/>
      <c r="B101" s="274"/>
      <c r="Q101" s="3"/>
    </row>
    <row r="102" spans="1:19" ht="49.5" customHeight="1" thickBot="1" x14ac:dyDescent="0.25">
      <c r="A102" s="3"/>
      <c r="B102" s="274"/>
      <c r="C102" s="281" t="s">
        <v>197</v>
      </c>
      <c r="D102" s="282"/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3"/>
      <c r="Q102" s="3"/>
    </row>
    <row r="103" spans="1:19" ht="30.75" customHeight="1" thickBot="1" x14ac:dyDescent="0.25">
      <c r="A103" s="3"/>
      <c r="B103" s="54" t="s">
        <v>42</v>
      </c>
      <c r="C103" s="260" t="s">
        <v>198</v>
      </c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5"/>
      <c r="Q103" s="3"/>
    </row>
    <row r="104" spans="1:19" ht="27.75" customHeight="1" thickBot="1" x14ac:dyDescent="0.25">
      <c r="A104" s="3"/>
      <c r="B104" s="54" t="s">
        <v>55</v>
      </c>
      <c r="C104" s="261" t="s">
        <v>56</v>
      </c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2"/>
      <c r="Q104" s="3"/>
    </row>
    <row r="105" spans="1:19" x14ac:dyDescent="0.2">
      <c r="B105" s="1"/>
    </row>
    <row r="106" spans="1:19" x14ac:dyDescent="0.2">
      <c r="B106" s="1"/>
    </row>
    <row r="107" spans="1:19" x14ac:dyDescent="0.2">
      <c r="B107" s="1"/>
      <c r="C107" s="5"/>
    </row>
    <row r="108" spans="1:19" hidden="1" x14ac:dyDescent="0.2">
      <c r="B108" s="1"/>
      <c r="C108" s="1">
        <v>2018</v>
      </c>
    </row>
    <row r="109" spans="1:19" hidden="1" x14ac:dyDescent="0.2">
      <c r="B109" s="1"/>
      <c r="C109" s="1">
        <v>2019</v>
      </c>
    </row>
    <row r="110" spans="1:19" x14ac:dyDescent="0.2">
      <c r="B110" s="1"/>
    </row>
    <row r="111" spans="1:19" x14ac:dyDescent="0.2">
      <c r="B111" s="1"/>
    </row>
    <row r="112" spans="1:19" x14ac:dyDescent="0.2">
      <c r="B112" s="1"/>
    </row>
    <row r="113" spans="2:16" x14ac:dyDescent="0.2">
      <c r="B113" s="1"/>
    </row>
    <row r="114" spans="2:16" x14ac:dyDescent="0.2">
      <c r="B114" s="1"/>
    </row>
    <row r="115" spans="2:16" s="2" customFormat="1" x14ac:dyDescent="0.2"/>
    <row r="116" spans="2:16" s="2" customForma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2:16" s="2" customForma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2:16" s="2" customForma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2:16" s="2" customForma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2:16" s="2" customFormat="1" x14ac:dyDescent="0.2">
      <c r="B120" s="36"/>
      <c r="C120" s="36"/>
      <c r="D120" s="36"/>
      <c r="E120" s="36"/>
      <c r="F120" s="36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2:16" s="2" customFormat="1" x14ac:dyDescent="0.2">
      <c r="B121" s="36"/>
      <c r="C121" s="36"/>
      <c r="D121" s="36"/>
      <c r="E121" s="36"/>
      <c r="F121" s="36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2:16" s="2" customFormat="1" x14ac:dyDescent="0.2">
      <c r="B122" s="36"/>
      <c r="C122" s="36"/>
      <c r="D122" s="36"/>
      <c r="E122" s="36"/>
      <c r="F122" s="36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2:16" s="2" customFormat="1" x14ac:dyDescent="0.2">
      <c r="B123" s="36"/>
      <c r="C123" s="36"/>
      <c r="D123" s="36"/>
      <c r="E123" s="36"/>
      <c r="F123" s="36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2:16" s="2" customFormat="1" x14ac:dyDescent="0.2">
      <c r="B124" s="36"/>
      <c r="C124" s="36"/>
      <c r="D124" s="36"/>
      <c r="E124" s="36"/>
      <c r="F124" s="36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2:16" s="2" customFormat="1" x14ac:dyDescent="0.2">
      <c r="B125" s="36"/>
      <c r="C125" s="36"/>
      <c r="D125" s="36"/>
      <c r="E125" s="36"/>
      <c r="F125" s="36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2:16" s="2" customFormat="1" x14ac:dyDescent="0.2">
      <c r="B126" s="36"/>
      <c r="C126" s="36"/>
      <c r="D126" s="36"/>
      <c r="E126" s="36"/>
      <c r="F126" s="36"/>
      <c r="G126" s="41"/>
      <c r="H126" s="41"/>
      <c r="I126" s="41"/>
      <c r="J126" s="41"/>
      <c r="K126" s="41"/>
      <c r="L126" s="41"/>
      <c r="M126" s="41"/>
      <c r="N126" s="41"/>
      <c r="O126" s="41"/>
      <c r="P126" s="35"/>
    </row>
    <row r="127" spans="2:16" s="2" customFormat="1" x14ac:dyDescent="0.2">
      <c r="B127" s="36"/>
      <c r="C127" s="36"/>
      <c r="D127" s="36"/>
      <c r="E127" s="36"/>
      <c r="F127" s="36"/>
      <c r="G127" s="41"/>
      <c r="H127" s="41"/>
      <c r="I127" s="41"/>
      <c r="J127" s="41"/>
      <c r="K127" s="41"/>
      <c r="L127" s="41"/>
      <c r="M127" s="41"/>
      <c r="N127" s="41"/>
      <c r="O127" s="41"/>
      <c r="P127" s="35"/>
    </row>
    <row r="128" spans="2:16" s="2" customFormat="1" x14ac:dyDescent="0.2">
      <c r="B128" s="36"/>
      <c r="C128" s="36"/>
      <c r="D128" s="36"/>
      <c r="E128" s="36"/>
      <c r="F128" s="36"/>
      <c r="G128" s="41"/>
      <c r="H128" s="41"/>
      <c r="I128" s="41"/>
      <c r="J128" s="41"/>
      <c r="K128" s="41"/>
      <c r="L128" s="41"/>
      <c r="M128" s="41"/>
      <c r="N128" s="41"/>
      <c r="O128" s="41"/>
      <c r="P128" s="35"/>
    </row>
    <row r="129" spans="2:17" s="2" customFormat="1" x14ac:dyDescent="0.2">
      <c r="B129" s="36"/>
      <c r="C129" s="36"/>
      <c r="D129" s="36"/>
      <c r="E129" s="36"/>
      <c r="F129" s="36"/>
      <c r="G129" s="41"/>
      <c r="H129" s="41"/>
      <c r="I129" s="41"/>
      <c r="J129" s="41"/>
      <c r="K129" s="41"/>
      <c r="L129" s="41"/>
      <c r="M129" s="41"/>
      <c r="N129" s="41"/>
      <c r="O129" s="41"/>
      <c r="P129" s="35"/>
      <c r="Q129" s="6" t="s">
        <v>47</v>
      </c>
    </row>
    <row r="130" spans="2:17" s="2" customFormat="1" x14ac:dyDescent="0.2">
      <c r="B130" s="7"/>
      <c r="C130" s="7"/>
      <c r="D130" s="36"/>
      <c r="E130" s="36"/>
      <c r="F130" s="36"/>
      <c r="G130" s="41"/>
      <c r="H130" s="41"/>
      <c r="I130" s="41"/>
      <c r="J130" s="41"/>
      <c r="K130" s="41"/>
      <c r="L130" s="41"/>
      <c r="M130" s="41"/>
      <c r="N130" s="41"/>
      <c r="O130" s="41"/>
      <c r="P130" s="35"/>
      <c r="Q130" s="6" t="s">
        <v>48</v>
      </c>
    </row>
    <row r="131" spans="2:17" s="2" customFormat="1" x14ac:dyDescent="0.2">
      <c r="B131" s="7"/>
      <c r="C131" s="7"/>
      <c r="D131" s="36"/>
      <c r="E131" s="36"/>
      <c r="F131" s="36"/>
      <c r="G131" s="41"/>
      <c r="H131" s="41"/>
      <c r="I131" s="41"/>
      <c r="J131" s="41"/>
      <c r="K131" s="41"/>
      <c r="L131" s="41"/>
      <c r="M131" s="41"/>
      <c r="N131" s="41"/>
      <c r="O131" s="41"/>
      <c r="P131" s="35"/>
      <c r="Q131" s="6" t="s">
        <v>50</v>
      </c>
    </row>
    <row r="132" spans="2:17" s="2" customFormat="1" x14ac:dyDescent="0.2">
      <c r="B132" s="7"/>
      <c r="C132" s="7"/>
      <c r="D132" s="36"/>
      <c r="E132" s="36"/>
      <c r="F132" s="36"/>
      <c r="G132" s="41"/>
      <c r="H132" s="41"/>
      <c r="I132" s="41"/>
      <c r="J132" s="41"/>
      <c r="K132" s="41"/>
      <c r="L132" s="41"/>
      <c r="M132" s="41"/>
      <c r="N132" s="41"/>
      <c r="O132" s="41"/>
      <c r="P132" s="35"/>
      <c r="Q132" s="6" t="s">
        <v>49</v>
      </c>
    </row>
    <row r="133" spans="2:17" s="2" customFormat="1" x14ac:dyDescent="0.2">
      <c r="B133" s="36"/>
      <c r="C133" s="7"/>
      <c r="D133" s="36"/>
      <c r="E133" s="36"/>
      <c r="F133" s="36"/>
      <c r="G133" s="41"/>
      <c r="H133" s="41"/>
      <c r="I133" s="41"/>
      <c r="J133" s="41"/>
      <c r="K133" s="41"/>
      <c r="L133" s="41"/>
      <c r="M133" s="42"/>
      <c r="N133" s="41"/>
      <c r="O133" s="41"/>
      <c r="P133" s="35"/>
      <c r="Q133" s="6" t="s">
        <v>51</v>
      </c>
    </row>
    <row r="134" spans="2:17" s="2" customFormat="1" x14ac:dyDescent="0.2">
      <c r="B134" s="36"/>
      <c r="C134" s="7"/>
      <c r="D134" s="36"/>
      <c r="E134" s="36"/>
      <c r="F134" s="36"/>
      <c r="G134" s="41"/>
      <c r="H134" s="41"/>
      <c r="I134" s="41"/>
      <c r="J134" s="41"/>
      <c r="K134" s="41"/>
      <c r="L134" s="41"/>
      <c r="M134" s="41"/>
      <c r="N134" s="41" t="s">
        <v>46</v>
      </c>
      <c r="O134" s="41"/>
      <c r="P134" s="35"/>
      <c r="Q134" s="6" t="s">
        <v>52</v>
      </c>
    </row>
    <row r="135" spans="2:17" s="2" customFormat="1" x14ac:dyDescent="0.2">
      <c r="B135" s="36"/>
      <c r="C135" s="7"/>
      <c r="D135" s="36"/>
      <c r="E135" s="36"/>
      <c r="F135" s="36"/>
      <c r="G135" s="41"/>
      <c r="H135" s="41"/>
      <c r="I135" s="41"/>
      <c r="J135" s="41"/>
      <c r="K135" s="41"/>
      <c r="L135" s="41"/>
      <c r="M135" s="41"/>
      <c r="N135" s="41"/>
      <c r="O135" s="41"/>
      <c r="P135" s="35"/>
    </row>
    <row r="136" spans="2:17" s="2" customFormat="1" x14ac:dyDescent="0.2">
      <c r="B136" s="36"/>
      <c r="C136" s="7"/>
      <c r="D136" s="36"/>
      <c r="E136" s="36"/>
      <c r="F136" s="36"/>
      <c r="G136" s="41"/>
      <c r="H136" s="41"/>
      <c r="I136" s="41"/>
      <c r="J136" s="41"/>
      <c r="K136" s="41"/>
      <c r="L136" s="41"/>
      <c r="M136" s="41"/>
      <c r="N136" s="41"/>
      <c r="O136" s="41"/>
      <c r="P136" s="35"/>
    </row>
    <row r="137" spans="2:17" s="2" customFormat="1" x14ac:dyDescent="0.2">
      <c r="B137" s="36"/>
      <c r="C137" s="36"/>
      <c r="D137" s="36"/>
      <c r="E137" s="36"/>
      <c r="F137" s="36"/>
      <c r="G137" s="41"/>
      <c r="H137" s="41"/>
      <c r="I137" s="41"/>
      <c r="J137" s="41"/>
      <c r="K137" s="41"/>
      <c r="L137" s="41"/>
      <c r="M137" s="41"/>
      <c r="N137" s="41"/>
      <c r="O137" s="41"/>
      <c r="P137" s="35"/>
    </row>
    <row r="138" spans="2:17" s="2" customFormat="1" x14ac:dyDescent="0.2">
      <c r="B138" s="36"/>
      <c r="C138" s="36"/>
      <c r="D138" s="36"/>
      <c r="E138" s="36"/>
      <c r="F138" s="36"/>
      <c r="G138" s="41"/>
      <c r="H138" s="41"/>
      <c r="I138" s="41"/>
      <c r="J138" s="41"/>
      <c r="K138" s="41"/>
      <c r="L138" s="41"/>
      <c r="M138" s="41"/>
      <c r="N138" s="41"/>
      <c r="O138" s="41"/>
      <c r="P138" s="35"/>
    </row>
    <row r="139" spans="2:17" s="2" customFormat="1" x14ac:dyDescent="0.2">
      <c r="B139" s="36"/>
      <c r="C139" s="36"/>
      <c r="D139" s="36"/>
      <c r="E139" s="36"/>
      <c r="F139" s="36"/>
      <c r="G139" s="41"/>
      <c r="H139" s="41"/>
      <c r="I139" s="41"/>
      <c r="J139" s="41"/>
      <c r="K139" s="41"/>
      <c r="L139" s="41"/>
      <c r="M139" s="41"/>
      <c r="N139" s="41"/>
      <c r="O139" s="41"/>
      <c r="P139" s="35"/>
      <c r="Q139" s="6">
        <v>2015</v>
      </c>
    </row>
    <row r="140" spans="2:17" s="2" customFormat="1" ht="12.75" customHeight="1" x14ac:dyDescent="0.2">
      <c r="B140" s="36"/>
      <c r="C140" s="36"/>
      <c r="D140" s="36"/>
      <c r="E140" s="36"/>
      <c r="F140" s="36"/>
      <c r="G140" s="41"/>
      <c r="H140" s="41"/>
      <c r="I140" s="41"/>
      <c r="J140" s="41"/>
      <c r="K140" s="41"/>
      <c r="L140" s="41"/>
      <c r="M140" s="41"/>
      <c r="N140" s="41"/>
      <c r="O140" s="41"/>
      <c r="Q140" s="6">
        <v>2016</v>
      </c>
    </row>
    <row r="141" spans="2:17" s="2" customFormat="1" x14ac:dyDescent="0.2">
      <c r="B141" s="36"/>
      <c r="C141" s="36"/>
      <c r="D141" s="36"/>
      <c r="E141" s="36"/>
      <c r="F141" s="36"/>
      <c r="G141" s="41"/>
      <c r="H141" s="41"/>
      <c r="I141" s="41"/>
      <c r="J141" s="41"/>
      <c r="K141" s="41"/>
      <c r="L141" s="41"/>
      <c r="M141" s="41"/>
      <c r="N141" s="41"/>
      <c r="O141" s="41"/>
      <c r="Q141" s="6">
        <v>2017</v>
      </c>
    </row>
    <row r="142" spans="2:17" s="2" customFormat="1" x14ac:dyDescent="0.2">
      <c r="B142" s="36"/>
      <c r="C142" s="36"/>
      <c r="D142" s="36"/>
      <c r="E142" s="36"/>
      <c r="F142" s="36"/>
      <c r="G142" s="41"/>
      <c r="H142" s="41"/>
      <c r="I142" s="41"/>
      <c r="J142" s="41"/>
      <c r="K142" s="41"/>
      <c r="L142" s="41"/>
      <c r="M142" s="41"/>
      <c r="N142" s="41"/>
      <c r="O142" s="41"/>
      <c r="Q142" s="6">
        <v>2018</v>
      </c>
    </row>
    <row r="143" spans="2:17" s="2" customFormat="1" x14ac:dyDescent="0.2">
      <c r="B143" s="36"/>
      <c r="C143" s="36"/>
      <c r="D143" s="36"/>
      <c r="E143" s="36"/>
      <c r="F143" s="36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2:17" s="2" customFormat="1" x14ac:dyDescent="0.2">
      <c r="B144" s="36"/>
      <c r="C144" s="36"/>
      <c r="D144" s="36"/>
      <c r="E144" s="36"/>
      <c r="F144" s="36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2:15" s="2" customFormat="1" x14ac:dyDescent="0.2">
      <c r="B145" s="37"/>
      <c r="C145" s="36"/>
      <c r="D145" s="36"/>
      <c r="E145" s="36"/>
      <c r="F145" s="36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2:15" s="2" customFormat="1" x14ac:dyDescent="0.2">
      <c r="B146" s="37"/>
      <c r="C146" s="36"/>
      <c r="D146" s="36"/>
      <c r="E146" s="36"/>
      <c r="F146" s="36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2:15" s="2" customFormat="1" x14ac:dyDescent="0.2">
      <c r="B147" s="37"/>
      <c r="C147" s="36"/>
      <c r="D147" s="36"/>
      <c r="E147" s="36"/>
      <c r="F147" s="36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2:15" s="2" customFormat="1" x14ac:dyDescent="0.2">
      <c r="B148" s="37"/>
      <c r="C148" s="36"/>
      <c r="D148" s="36"/>
      <c r="E148" s="36"/>
      <c r="F148" s="36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2:15" s="2" customFormat="1" x14ac:dyDescent="0.2">
      <c r="B149" s="37"/>
      <c r="C149" s="36"/>
      <c r="D149" s="36"/>
      <c r="E149" s="36"/>
      <c r="F149" s="36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2:15" s="2" customFormat="1" x14ac:dyDescent="0.2">
      <c r="B150" s="37"/>
      <c r="C150" s="36"/>
      <c r="D150" s="36"/>
      <c r="E150" s="36"/>
      <c r="F150" s="36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2:15" s="2" customFormat="1" x14ac:dyDescent="0.2">
      <c r="B151" s="37"/>
      <c r="C151" s="36"/>
      <c r="D151" s="36"/>
      <c r="E151" s="36"/>
      <c r="F151" s="36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2:15" s="2" customFormat="1" x14ac:dyDescent="0.2">
      <c r="B152" s="38"/>
      <c r="C152" s="36"/>
      <c r="D152" s="36"/>
      <c r="E152" s="36"/>
      <c r="F152" s="36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2:15" s="2" customFormat="1" x14ac:dyDescent="0.2">
      <c r="B153" s="38"/>
      <c r="C153" s="36"/>
      <c r="D153" s="36"/>
      <c r="E153" s="36"/>
      <c r="F153" s="36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2:15" s="2" customFormat="1" x14ac:dyDescent="0.2">
      <c r="B154" s="36"/>
      <c r="C154" s="36"/>
      <c r="D154" s="36"/>
      <c r="E154" s="36"/>
      <c r="F154" s="36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2:15" s="2" customFormat="1" x14ac:dyDescent="0.2">
      <c r="B155" s="45" t="s">
        <v>109</v>
      </c>
      <c r="C155" s="36"/>
      <c r="D155" s="36"/>
      <c r="E155" s="36"/>
      <c r="F155" s="36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2:15" s="2" customFormat="1" x14ac:dyDescent="0.2">
      <c r="B156" s="45" t="s">
        <v>110</v>
      </c>
      <c r="C156" s="36"/>
      <c r="D156" s="36"/>
      <c r="E156" s="36"/>
      <c r="F156" s="36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2:15" s="2" customFormat="1" x14ac:dyDescent="0.2">
      <c r="B157" s="45" t="s">
        <v>111</v>
      </c>
      <c r="C157" s="36"/>
      <c r="D157" s="36"/>
      <c r="E157" s="36"/>
      <c r="F157" s="36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2:15" s="2" customFormat="1" x14ac:dyDescent="0.2">
      <c r="B158" s="45" t="s">
        <v>112</v>
      </c>
      <c r="C158" s="36"/>
      <c r="D158" s="36"/>
      <c r="E158" s="36"/>
      <c r="F158" s="36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2:15" s="2" customFormat="1" x14ac:dyDescent="0.2">
      <c r="B159" s="45" t="s">
        <v>113</v>
      </c>
      <c r="C159" s="36"/>
      <c r="D159" s="36"/>
      <c r="E159" s="36"/>
      <c r="F159" s="36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2:15" s="2" customFormat="1" x14ac:dyDescent="0.2">
      <c r="B160" s="45" t="s">
        <v>114</v>
      </c>
      <c r="C160" s="36"/>
      <c r="D160" s="36"/>
      <c r="E160" s="36"/>
      <c r="F160" s="36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2:16" s="2" customFormat="1" x14ac:dyDescent="0.2">
      <c r="B161" s="45" t="s">
        <v>115</v>
      </c>
      <c r="C161" s="36"/>
      <c r="D161" s="36"/>
      <c r="E161" s="36"/>
      <c r="F161" s="36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2:16" s="2" customFormat="1" x14ac:dyDescent="0.2">
      <c r="B162" s="43"/>
      <c r="C162" s="36"/>
      <c r="D162" s="36"/>
      <c r="E162" s="36"/>
      <c r="F162" s="36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2:16" s="2" customFormat="1" x14ac:dyDescent="0.2">
      <c r="B163" s="37"/>
      <c r="C163" s="36"/>
      <c r="D163" s="36"/>
      <c r="E163" s="36"/>
      <c r="F163" s="36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2:16" s="3" customFormat="1" x14ac:dyDescent="0.2">
      <c r="B164" s="37"/>
      <c r="C164" s="36"/>
      <c r="D164" s="36"/>
      <c r="E164" s="36"/>
      <c r="F164" s="36"/>
      <c r="G164" s="41"/>
      <c r="H164" s="41"/>
      <c r="I164" s="41"/>
      <c r="J164" s="41"/>
      <c r="K164" s="41"/>
      <c r="L164" s="41"/>
      <c r="M164" s="41"/>
      <c r="N164" s="41"/>
      <c r="O164" s="41"/>
      <c r="P164" s="2"/>
    </row>
    <row r="165" spans="2:16" s="3" customFormat="1" hidden="1" x14ac:dyDescent="0.2">
      <c r="B165" s="36" t="s">
        <v>27</v>
      </c>
      <c r="C165" s="36"/>
      <c r="D165" s="36"/>
      <c r="E165" s="36"/>
      <c r="F165" s="36"/>
      <c r="G165" s="41"/>
      <c r="H165" s="41"/>
      <c r="I165" s="41"/>
      <c r="J165" s="41"/>
      <c r="K165" s="41"/>
      <c r="L165" s="41"/>
      <c r="M165" s="41"/>
      <c r="N165" s="41"/>
      <c r="O165" s="41"/>
      <c r="P165" s="2"/>
    </row>
    <row r="166" spans="2:16" s="3" customFormat="1" hidden="1" x14ac:dyDescent="0.2">
      <c r="B166" s="7" t="s">
        <v>35</v>
      </c>
      <c r="C166" s="36"/>
      <c r="D166" s="36"/>
      <c r="E166" s="36"/>
      <c r="F166" s="36"/>
      <c r="G166" s="41"/>
      <c r="H166" s="41"/>
      <c r="I166" s="41"/>
      <c r="J166" s="41"/>
      <c r="K166" s="41"/>
      <c r="L166" s="41"/>
      <c r="M166" s="41"/>
      <c r="N166" s="41"/>
      <c r="O166" s="41"/>
      <c r="P166" s="2"/>
    </row>
    <row r="167" spans="2:16" s="3" customFormat="1" hidden="1" x14ac:dyDescent="0.2">
      <c r="B167" s="7" t="s">
        <v>84</v>
      </c>
      <c r="C167" s="36"/>
      <c r="D167" s="36"/>
      <c r="E167" s="36"/>
      <c r="F167" s="36"/>
      <c r="G167" s="41"/>
      <c r="H167" s="41"/>
      <c r="I167" s="41"/>
      <c r="J167" s="41"/>
      <c r="K167" s="41"/>
      <c r="L167" s="41"/>
      <c r="M167" s="41"/>
      <c r="N167" s="41"/>
      <c r="O167" s="41"/>
      <c r="P167" s="2"/>
    </row>
    <row r="168" spans="2:16" s="3" customFormat="1" hidden="1" x14ac:dyDescent="0.2">
      <c r="B168" s="7" t="s">
        <v>28</v>
      </c>
      <c r="C168" s="36"/>
      <c r="D168" s="36"/>
      <c r="E168" s="36"/>
      <c r="F168" s="36"/>
      <c r="G168" s="41"/>
      <c r="H168" s="41"/>
      <c r="I168" s="41"/>
      <c r="J168" s="41"/>
      <c r="K168" s="41"/>
      <c r="L168" s="41"/>
      <c r="M168" s="41"/>
      <c r="N168" s="41"/>
      <c r="O168" s="41"/>
      <c r="P168" s="2"/>
    </row>
    <row r="169" spans="2:16" s="3" customFormat="1" hidden="1" x14ac:dyDescent="0.2">
      <c r="B169" s="7" t="s">
        <v>90</v>
      </c>
      <c r="C169" s="36"/>
      <c r="D169" s="36"/>
      <c r="E169" s="36"/>
      <c r="F169" s="36"/>
      <c r="G169" s="41"/>
      <c r="H169" s="41"/>
      <c r="I169" s="41"/>
      <c r="J169" s="41"/>
      <c r="K169" s="41"/>
      <c r="L169" s="41"/>
      <c r="M169" s="41"/>
      <c r="N169" s="41"/>
      <c r="O169" s="41"/>
      <c r="P169" s="2"/>
    </row>
    <row r="170" spans="2:16" s="3" customFormat="1" hidden="1" x14ac:dyDescent="0.2">
      <c r="B170" s="7" t="s">
        <v>106</v>
      </c>
      <c r="C170" s="36"/>
      <c r="D170" s="36"/>
      <c r="E170" s="36"/>
      <c r="F170" s="36"/>
      <c r="G170" s="41"/>
      <c r="H170" s="41"/>
      <c r="I170" s="41"/>
      <c r="J170" s="41"/>
      <c r="K170" s="41"/>
      <c r="L170" s="41"/>
      <c r="M170" s="41"/>
      <c r="N170" s="41"/>
      <c r="O170" s="41"/>
      <c r="P170" s="2"/>
    </row>
    <row r="171" spans="2:16" s="3" customFormat="1" hidden="1" x14ac:dyDescent="0.2">
      <c r="B171" s="7" t="s">
        <v>92</v>
      </c>
      <c r="C171" s="36"/>
      <c r="D171" s="36"/>
      <c r="E171" s="36"/>
      <c r="F171" s="36"/>
      <c r="G171" s="41"/>
      <c r="H171" s="41"/>
      <c r="I171" s="41"/>
      <c r="J171" s="41"/>
      <c r="K171" s="41"/>
      <c r="L171" s="41"/>
      <c r="M171" s="41"/>
      <c r="N171" s="41"/>
      <c r="O171" s="41"/>
      <c r="P171" s="2"/>
    </row>
    <row r="172" spans="2:16" s="3" customFormat="1" hidden="1" x14ac:dyDescent="0.2">
      <c r="B172" s="7" t="s">
        <v>33</v>
      </c>
      <c r="C172" s="36"/>
      <c r="D172" s="36"/>
      <c r="E172" s="36"/>
      <c r="F172" s="36"/>
      <c r="G172" s="41"/>
      <c r="H172" s="41"/>
      <c r="I172" s="41"/>
      <c r="J172" s="41"/>
      <c r="K172" s="41"/>
      <c r="L172" s="41"/>
      <c r="M172" s="41"/>
      <c r="N172" s="41"/>
      <c r="O172" s="41"/>
      <c r="P172" s="2"/>
    </row>
    <row r="173" spans="2:16" s="3" customFormat="1" hidden="1" x14ac:dyDescent="0.2">
      <c r="B173" s="7" t="s">
        <v>81</v>
      </c>
      <c r="C173" s="36"/>
      <c r="D173" s="36"/>
      <c r="E173" s="36"/>
      <c r="F173" s="36"/>
      <c r="G173" s="41"/>
      <c r="H173" s="41"/>
      <c r="I173" s="41"/>
      <c r="J173" s="41"/>
      <c r="K173" s="41"/>
      <c r="L173" s="41"/>
      <c r="M173" s="41"/>
      <c r="N173" s="41"/>
      <c r="O173" s="41"/>
      <c r="P173" s="2"/>
    </row>
    <row r="174" spans="2:16" s="3" customFormat="1" hidden="1" x14ac:dyDescent="0.2">
      <c r="B174" s="7" t="s">
        <v>85</v>
      </c>
      <c r="C174" s="36"/>
      <c r="D174" s="36"/>
      <c r="E174" s="36"/>
      <c r="F174" s="36"/>
      <c r="G174" s="41"/>
      <c r="H174" s="41"/>
      <c r="I174" s="41"/>
      <c r="J174" s="41"/>
      <c r="K174" s="41"/>
      <c r="L174" s="41"/>
      <c r="M174" s="41"/>
      <c r="N174" s="41"/>
      <c r="O174" s="41"/>
      <c r="P174" s="2"/>
    </row>
    <row r="175" spans="2:16" hidden="1" x14ac:dyDescent="0.2">
      <c r="B175" s="40" t="s">
        <v>102</v>
      </c>
      <c r="C175" s="36"/>
      <c r="D175" s="36"/>
      <c r="E175" s="36"/>
      <c r="F175" s="36"/>
      <c r="G175" s="41"/>
      <c r="H175" s="41"/>
      <c r="I175" s="41"/>
      <c r="J175" s="41"/>
      <c r="K175" s="41"/>
      <c r="L175" s="41"/>
      <c r="M175" s="41"/>
      <c r="N175" s="41"/>
      <c r="O175" s="41"/>
      <c r="P175" s="2"/>
    </row>
    <row r="176" spans="2:16" hidden="1" x14ac:dyDescent="0.2">
      <c r="B176" s="7" t="s">
        <v>83</v>
      </c>
      <c r="C176" s="36"/>
      <c r="D176" s="36"/>
      <c r="E176" s="36"/>
      <c r="F176" s="36"/>
      <c r="G176" s="41"/>
      <c r="H176" s="41"/>
      <c r="I176" s="41"/>
      <c r="J176" s="41"/>
      <c r="K176" s="41"/>
      <c r="L176" s="41"/>
      <c r="M176" s="41"/>
      <c r="N176" s="41"/>
      <c r="O176" s="41"/>
      <c r="P176" s="2"/>
    </row>
    <row r="177" spans="2:16" hidden="1" x14ac:dyDescent="0.2">
      <c r="B177" s="7" t="s">
        <v>88</v>
      </c>
      <c r="C177" s="36"/>
      <c r="D177" s="36"/>
      <c r="E177" s="36"/>
      <c r="F177" s="36"/>
      <c r="G177" s="41"/>
      <c r="H177" s="41"/>
      <c r="I177" s="41"/>
      <c r="J177" s="41"/>
      <c r="K177" s="41"/>
      <c r="L177" s="41"/>
      <c r="M177" s="41"/>
      <c r="N177" s="41"/>
      <c r="O177" s="41"/>
      <c r="P177" s="2"/>
    </row>
    <row r="178" spans="2:16" hidden="1" x14ac:dyDescent="0.2">
      <c r="B178" s="7" t="s">
        <v>91</v>
      </c>
      <c r="C178" s="36"/>
      <c r="D178" s="36"/>
      <c r="E178" s="36"/>
      <c r="F178" s="36"/>
      <c r="G178" s="41"/>
      <c r="H178" s="41"/>
      <c r="I178" s="41"/>
      <c r="J178" s="41"/>
      <c r="K178" s="41"/>
      <c r="L178" s="41"/>
      <c r="M178" s="41"/>
      <c r="N178" s="41"/>
      <c r="O178" s="41"/>
      <c r="P178" s="2"/>
    </row>
    <row r="179" spans="2:16" hidden="1" x14ac:dyDescent="0.2">
      <c r="B179" s="7" t="s">
        <v>89</v>
      </c>
      <c r="C179" s="36"/>
      <c r="D179" s="36"/>
      <c r="E179" s="36"/>
      <c r="F179" s="36"/>
      <c r="G179" s="41"/>
      <c r="H179" s="41"/>
      <c r="I179" s="41"/>
      <c r="J179" s="41"/>
      <c r="K179" s="41"/>
      <c r="L179" s="41"/>
      <c r="M179" s="41"/>
      <c r="N179" s="41"/>
      <c r="O179" s="41"/>
      <c r="P179" s="2"/>
    </row>
    <row r="180" spans="2:16" hidden="1" x14ac:dyDescent="0.2">
      <c r="B180" s="7" t="s">
        <v>86</v>
      </c>
      <c r="C180" s="36"/>
      <c r="D180" s="36"/>
      <c r="E180" s="36"/>
      <c r="F180" s="36"/>
      <c r="G180" s="41"/>
      <c r="H180" s="41"/>
      <c r="I180" s="41"/>
      <c r="J180" s="41"/>
      <c r="K180" s="41"/>
      <c r="L180" s="41"/>
      <c r="M180" s="41"/>
      <c r="N180" s="41"/>
      <c r="O180" s="41"/>
      <c r="P180" s="2"/>
    </row>
    <row r="181" spans="2:16" hidden="1" x14ac:dyDescent="0.2">
      <c r="B181" s="7" t="s">
        <v>79</v>
      </c>
      <c r="C181" s="36"/>
      <c r="D181" s="36"/>
      <c r="E181" s="36"/>
      <c r="F181" s="36"/>
      <c r="G181" s="41"/>
      <c r="H181" s="41"/>
      <c r="I181" s="41"/>
      <c r="J181" s="41"/>
      <c r="K181" s="41"/>
      <c r="L181" s="41"/>
      <c r="M181" s="41"/>
      <c r="N181" s="41"/>
      <c r="O181" s="41"/>
      <c r="P181" s="2"/>
    </row>
    <row r="182" spans="2:16" hidden="1" x14ac:dyDescent="0.2">
      <c r="B182" s="7" t="s">
        <v>87</v>
      </c>
      <c r="C182" s="36"/>
      <c r="D182" s="36"/>
      <c r="E182" s="36"/>
      <c r="F182" s="36"/>
      <c r="G182" s="41"/>
      <c r="H182" s="41"/>
      <c r="I182" s="41"/>
      <c r="J182" s="41"/>
      <c r="K182" s="41"/>
      <c r="L182" s="41"/>
      <c r="M182" s="41"/>
      <c r="N182" s="41"/>
      <c r="O182" s="41"/>
      <c r="P182" s="2"/>
    </row>
    <row r="183" spans="2:16" hidden="1" x14ac:dyDescent="0.2">
      <c r="B183" s="7" t="s">
        <v>80</v>
      </c>
      <c r="C183" s="36"/>
      <c r="D183" s="36"/>
      <c r="E183" s="36"/>
      <c r="F183" s="36"/>
      <c r="G183" s="41"/>
      <c r="H183" s="41"/>
      <c r="I183" s="41"/>
      <c r="J183" s="41"/>
      <c r="K183" s="41"/>
      <c r="L183" s="41"/>
      <c r="M183" s="41"/>
      <c r="N183" s="41"/>
      <c r="O183" s="41"/>
      <c r="P183" s="2"/>
    </row>
    <row r="184" spans="2:16" hidden="1" x14ac:dyDescent="0.2">
      <c r="B184" s="7" t="s">
        <v>82</v>
      </c>
      <c r="C184" s="36"/>
      <c r="D184" s="36"/>
      <c r="E184" s="36"/>
      <c r="F184" s="36"/>
      <c r="G184" s="41"/>
      <c r="H184" s="41"/>
      <c r="I184" s="41"/>
      <c r="J184" s="41"/>
      <c r="K184" s="41"/>
      <c r="L184" s="41"/>
      <c r="M184" s="41"/>
      <c r="N184" s="41"/>
      <c r="O184" s="41"/>
      <c r="P184" s="2"/>
    </row>
    <row r="185" spans="2:16" hidden="1" x14ac:dyDescent="0.2">
      <c r="B185" s="7" t="s">
        <v>31</v>
      </c>
      <c r="C185" s="36"/>
      <c r="D185" s="36"/>
      <c r="E185" s="36"/>
      <c r="F185" s="36"/>
      <c r="G185" s="41"/>
      <c r="H185" s="41"/>
      <c r="I185" s="41"/>
      <c r="J185" s="41"/>
      <c r="K185" s="41"/>
      <c r="L185" s="41"/>
      <c r="M185" s="41"/>
      <c r="N185" s="41"/>
      <c r="O185" s="41"/>
      <c r="P185" s="2"/>
    </row>
    <row r="186" spans="2:16" hidden="1" x14ac:dyDescent="0.2">
      <c r="B186" s="7" t="s">
        <v>34</v>
      </c>
      <c r="C186" s="36"/>
      <c r="D186" s="36"/>
      <c r="E186" s="36"/>
      <c r="F186" s="36"/>
      <c r="G186" s="41"/>
      <c r="H186" s="41"/>
      <c r="I186" s="41"/>
      <c r="J186" s="41"/>
      <c r="K186" s="41"/>
      <c r="L186" s="41"/>
      <c r="M186" s="41"/>
      <c r="N186" s="41"/>
      <c r="O186" s="41"/>
      <c r="P186" s="2"/>
    </row>
    <row r="187" spans="2:16" hidden="1" x14ac:dyDescent="0.2">
      <c r="B187" s="7" t="s">
        <v>30</v>
      </c>
      <c r="C187" s="36"/>
      <c r="D187" s="36"/>
      <c r="E187" s="36"/>
      <c r="F187" s="36"/>
      <c r="G187" s="41"/>
      <c r="H187" s="41"/>
      <c r="I187" s="41"/>
      <c r="J187" s="41"/>
      <c r="K187" s="41"/>
      <c r="L187" s="41"/>
      <c r="M187" s="41"/>
      <c r="N187" s="41"/>
      <c r="O187" s="41"/>
      <c r="P187" s="2"/>
    </row>
    <row r="188" spans="2:16" hidden="1" x14ac:dyDescent="0.2">
      <c r="B188" s="7" t="s">
        <v>32</v>
      </c>
      <c r="C188" s="36"/>
      <c r="D188" s="36"/>
      <c r="E188" s="36"/>
      <c r="F188" s="36"/>
      <c r="G188" s="41"/>
      <c r="H188" s="41"/>
      <c r="I188" s="41"/>
      <c r="J188" s="41"/>
      <c r="K188" s="41"/>
      <c r="L188" s="41"/>
      <c r="M188" s="41"/>
      <c r="N188" s="41"/>
      <c r="O188" s="41"/>
      <c r="P188" s="2"/>
    </row>
    <row r="189" spans="2:16" hidden="1" x14ac:dyDescent="0.2">
      <c r="B189" s="7" t="s">
        <v>65</v>
      </c>
      <c r="C189" s="36"/>
      <c r="D189" s="36"/>
      <c r="E189" s="36"/>
      <c r="F189" s="36"/>
      <c r="G189" s="41"/>
      <c r="H189" s="41"/>
      <c r="I189" s="41"/>
      <c r="J189" s="41"/>
      <c r="K189" s="41"/>
      <c r="L189" s="41"/>
      <c r="M189" s="41"/>
      <c r="N189" s="41"/>
      <c r="O189" s="41"/>
      <c r="P189" s="2"/>
    </row>
    <row r="190" spans="2:16" hidden="1" x14ac:dyDescent="0.2">
      <c r="B190" s="7" t="s">
        <v>64</v>
      </c>
      <c r="C190" s="36"/>
      <c r="D190" s="36"/>
      <c r="E190" s="36"/>
      <c r="F190" s="36"/>
      <c r="G190" s="41"/>
      <c r="H190" s="41"/>
      <c r="I190" s="41"/>
      <c r="J190" s="41"/>
      <c r="K190" s="41"/>
      <c r="L190" s="41"/>
      <c r="M190" s="41"/>
      <c r="N190" s="41"/>
      <c r="O190" s="41"/>
      <c r="P190" s="2"/>
    </row>
    <row r="191" spans="2:16" hidden="1" x14ac:dyDescent="0.2">
      <c r="B191" s="7" t="s">
        <v>29</v>
      </c>
      <c r="C191" s="36"/>
      <c r="D191" s="36"/>
      <c r="E191" s="36"/>
      <c r="F191" s="36"/>
      <c r="G191" s="41"/>
      <c r="H191" s="41"/>
      <c r="I191" s="41"/>
      <c r="J191" s="41"/>
      <c r="K191" s="41"/>
      <c r="L191" s="41"/>
      <c r="M191" s="41"/>
      <c r="N191" s="41"/>
      <c r="O191" s="41"/>
      <c r="P191" s="2"/>
    </row>
    <row r="192" spans="2:16" hidden="1" x14ac:dyDescent="0.2">
      <c r="B192" s="7" t="s">
        <v>63</v>
      </c>
      <c r="C192" s="36"/>
      <c r="D192" s="36"/>
      <c r="E192" s="36"/>
      <c r="F192" s="36"/>
      <c r="G192" s="41"/>
      <c r="H192" s="41"/>
      <c r="I192" s="41"/>
      <c r="J192" s="41"/>
      <c r="K192" s="41"/>
      <c r="L192" s="41"/>
      <c r="M192" s="41"/>
      <c r="N192" s="41"/>
      <c r="O192" s="41"/>
      <c r="P192" s="2"/>
    </row>
    <row r="193" spans="2:16" x14ac:dyDescent="0.2">
      <c r="B193" s="36"/>
      <c r="C193" s="36"/>
      <c r="D193" s="36"/>
      <c r="E193" s="36"/>
      <c r="F193" s="36"/>
      <c r="G193" s="41"/>
      <c r="H193" s="41"/>
      <c r="I193" s="41"/>
      <c r="J193" s="41"/>
      <c r="K193" s="41"/>
      <c r="L193" s="41"/>
      <c r="M193" s="41"/>
      <c r="N193" s="41"/>
      <c r="O193" s="41"/>
      <c r="P193" s="2"/>
    </row>
    <row r="194" spans="2:16" x14ac:dyDescent="0.2">
      <c r="B194" s="36"/>
      <c r="C194" s="36"/>
      <c r="D194" s="36"/>
      <c r="E194" s="36"/>
      <c r="F194" s="36"/>
      <c r="G194" s="41"/>
      <c r="H194" s="41"/>
      <c r="I194" s="41"/>
      <c r="J194" s="41"/>
      <c r="K194" s="41"/>
      <c r="L194" s="41"/>
      <c r="M194" s="41"/>
      <c r="N194" s="41"/>
      <c r="O194" s="41"/>
      <c r="P194" s="2"/>
    </row>
    <row r="195" spans="2:16" x14ac:dyDescent="0.2">
      <c r="B195" s="36"/>
      <c r="C195" s="36"/>
      <c r="D195" s="36"/>
      <c r="E195" s="36"/>
      <c r="F195" s="36"/>
      <c r="G195" s="41"/>
      <c r="H195" s="41"/>
      <c r="I195" s="41"/>
      <c r="J195" s="41"/>
      <c r="K195" s="41"/>
      <c r="L195" s="41"/>
      <c r="M195" s="41"/>
      <c r="N195" s="41"/>
      <c r="O195" s="41"/>
      <c r="P195" s="2"/>
    </row>
    <row r="196" spans="2:16" hidden="1" x14ac:dyDescent="0.2">
      <c r="B196" s="36" t="s">
        <v>103</v>
      </c>
      <c r="C196" s="36"/>
      <c r="D196" s="36"/>
      <c r="E196" s="36"/>
      <c r="F196" s="36"/>
      <c r="G196" s="41"/>
      <c r="H196" s="41"/>
      <c r="I196" s="41"/>
      <c r="J196" s="41"/>
      <c r="K196" s="41"/>
      <c r="L196" s="41"/>
      <c r="M196" s="41"/>
      <c r="N196" s="41"/>
      <c r="O196" s="41"/>
      <c r="P196" s="2"/>
    </row>
    <row r="197" spans="2:16" hidden="1" x14ac:dyDescent="0.2">
      <c r="B197" s="7" t="s">
        <v>45</v>
      </c>
      <c r="C197" s="36"/>
      <c r="D197" s="36"/>
      <c r="E197" s="36"/>
      <c r="F197" s="36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2:16" hidden="1" x14ac:dyDescent="0.2">
      <c r="B198" s="7" t="s">
        <v>56</v>
      </c>
      <c r="C198" s="36"/>
      <c r="D198" s="36"/>
      <c r="E198" s="36"/>
      <c r="F198" s="36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2:16" x14ac:dyDescent="0.2">
      <c r="B199" s="41"/>
      <c r="C199" s="36"/>
      <c r="D199" s="36"/>
      <c r="E199" s="36"/>
      <c r="F199" s="36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2:16" x14ac:dyDescent="0.2">
      <c r="B200" s="44"/>
      <c r="C200" s="36"/>
      <c r="D200" s="36"/>
      <c r="E200" s="36"/>
      <c r="F200" s="36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2:16" x14ac:dyDescent="0.2">
      <c r="B201" s="44"/>
      <c r="C201" s="36"/>
      <c r="D201" s="36"/>
      <c r="E201" s="36"/>
      <c r="F201" s="36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2:16" x14ac:dyDescent="0.2">
      <c r="B202" s="44"/>
      <c r="C202" s="36"/>
      <c r="D202" s="36"/>
      <c r="E202" s="36"/>
      <c r="F202" s="36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2:16" x14ac:dyDescent="0.2">
      <c r="B203" s="44"/>
      <c r="C203" s="36"/>
      <c r="D203" s="36"/>
      <c r="E203" s="36"/>
      <c r="F203" s="36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2:16" x14ac:dyDescent="0.2">
      <c r="B204" s="44"/>
      <c r="C204" s="36"/>
      <c r="D204" s="36"/>
      <c r="E204" s="36"/>
      <c r="F204" s="36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2:16" s="2" customFormat="1" hidden="1" x14ac:dyDescent="0.2">
      <c r="B205" s="37" t="s">
        <v>108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</row>
    <row r="206" spans="2:16" s="2" customFormat="1" hidden="1" x14ac:dyDescent="0.2">
      <c r="B206" s="38" t="s">
        <v>107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</row>
    <row r="207" spans="2:16" s="2" customFormat="1" ht="38.25" hidden="1" x14ac:dyDescent="0.2">
      <c r="B207" s="39" t="s">
        <v>53</v>
      </c>
    </row>
    <row r="208" spans="2:16" s="2" customFormat="1" ht="38.25" hidden="1" x14ac:dyDescent="0.2">
      <c r="B208" s="39" t="s">
        <v>97</v>
      </c>
    </row>
    <row r="209" spans="2:15" s="2" customFormat="1" ht="38.25" hidden="1" x14ac:dyDescent="0.2">
      <c r="B209" s="39" t="s">
        <v>98</v>
      </c>
    </row>
    <row r="210" spans="2:15" s="2" customFormat="1" ht="63.75" hidden="1" x14ac:dyDescent="0.2">
      <c r="B210" s="39" t="s">
        <v>99</v>
      </c>
    </row>
    <row r="211" spans="2:15" s="2" customFormat="1" ht="51" hidden="1" x14ac:dyDescent="0.2">
      <c r="B211" s="39" t="s">
        <v>100</v>
      </c>
    </row>
    <row r="212" spans="2:15" s="2" customFormat="1" ht="38.25" hidden="1" x14ac:dyDescent="0.2">
      <c r="B212" s="39" t="s">
        <v>101</v>
      </c>
    </row>
    <row r="213" spans="2:15" s="2" customFormat="1" ht="25.5" hidden="1" x14ac:dyDescent="0.2">
      <c r="B213" s="39" t="s">
        <v>93</v>
      </c>
    </row>
    <row r="214" spans="2:15" s="2" customFormat="1" hidden="1" x14ac:dyDescent="0.2">
      <c r="B214" s="39" t="s">
        <v>66</v>
      </c>
    </row>
    <row r="215" spans="2:15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</sheetData>
  <sheetProtection formatColumns="0" formatRows="0"/>
  <mergeCells count="114">
    <mergeCell ref="M45:P45"/>
    <mergeCell ref="M46:P46"/>
    <mergeCell ref="M47:P47"/>
    <mergeCell ref="M48:P48"/>
    <mergeCell ref="M49:P49"/>
    <mergeCell ref="C104:P104"/>
    <mergeCell ref="B82:P97"/>
    <mergeCell ref="A98:Q98"/>
    <mergeCell ref="B99:B102"/>
    <mergeCell ref="C99:P99"/>
    <mergeCell ref="C100:P100"/>
    <mergeCell ref="C102:P102"/>
    <mergeCell ref="B63:P63"/>
    <mergeCell ref="B65:B79"/>
    <mergeCell ref="B81:P81"/>
    <mergeCell ref="D70:I70"/>
    <mergeCell ref="J70:O70"/>
    <mergeCell ref="D71:I71"/>
    <mergeCell ref="J71:O71"/>
    <mergeCell ref="D72:I72"/>
    <mergeCell ref="J72:O72"/>
    <mergeCell ref="D67:I67"/>
    <mergeCell ref="J67:O67"/>
    <mergeCell ref="D68:I68"/>
    <mergeCell ref="M58:P58"/>
    <mergeCell ref="M59:P59"/>
    <mergeCell ref="C103:P103"/>
    <mergeCell ref="D77:I77"/>
    <mergeCell ref="J77:O77"/>
    <mergeCell ref="D78:I78"/>
    <mergeCell ref="J78:O78"/>
    <mergeCell ref="D73:I73"/>
    <mergeCell ref="J73:O73"/>
    <mergeCell ref="D74:I74"/>
    <mergeCell ref="J74:O74"/>
    <mergeCell ref="D75:I75"/>
    <mergeCell ref="J75:O75"/>
    <mergeCell ref="M61:P61"/>
    <mergeCell ref="J68:O68"/>
    <mergeCell ref="D69:I69"/>
    <mergeCell ref="J69:O69"/>
    <mergeCell ref="D76:I76"/>
    <mergeCell ref="J76:O76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40:B50"/>
    <mergeCell ref="B51:B61"/>
    <mergeCell ref="D79:I79"/>
    <mergeCell ref="J79:O79"/>
    <mergeCell ref="D66:I66"/>
    <mergeCell ref="J66:O66"/>
    <mergeCell ref="M50:P50"/>
    <mergeCell ref="C51:G61"/>
    <mergeCell ref="H51:L61"/>
    <mergeCell ref="M51:P51"/>
    <mergeCell ref="M52:P52"/>
    <mergeCell ref="M53:P53"/>
    <mergeCell ref="M54:P54"/>
    <mergeCell ref="M55:P55"/>
    <mergeCell ref="M56:P56"/>
    <mergeCell ref="M57:P57"/>
    <mergeCell ref="M60:P60"/>
    <mergeCell ref="C40:G50"/>
    <mergeCell ref="H40:L50"/>
    <mergeCell ref="M40:P40"/>
    <mergeCell ref="M41:P41"/>
    <mergeCell ref="M42:P42"/>
    <mergeCell ref="M43:P43"/>
    <mergeCell ref="M44:P44"/>
  </mergeCells>
  <conditionalFormatting sqref="D66:O79">
    <cfRule type="cellIs" dxfId="67" priority="5" operator="equal">
      <formula>0</formula>
    </cfRule>
    <cfRule type="cellIs" dxfId="66" priority="7" stopIfTrue="1" operator="lessThan">
      <formula>0.85</formula>
    </cfRule>
    <cfRule type="cellIs" dxfId="65" priority="8" stopIfTrue="1" operator="between">
      <formula>0.85</formula>
      <formula>0.94</formula>
    </cfRule>
    <cfRule type="cellIs" dxfId="64" priority="9" stopIfTrue="1" operator="greaterThanOrEqual">
      <formula>0.95</formula>
    </cfRule>
  </conditionalFormatting>
  <conditionalFormatting sqref="P66:P79">
    <cfRule type="cellIs" dxfId="63" priority="1" stopIfTrue="1" operator="equal">
      <formula>0</formula>
    </cfRule>
    <cfRule type="cellIs" dxfId="62" priority="2" stopIfTrue="1" operator="lessThan">
      <formula>0.85</formula>
    </cfRule>
    <cfRule type="cellIs" dxfId="61" priority="3" stopIfTrue="1" operator="between">
      <formula>0.85</formula>
      <formula>0.94</formula>
    </cfRule>
    <cfRule type="cellIs" dxfId="60" priority="4" stopIfTrue="1" operator="greaterThanOrEqual">
      <formula>0.95</formula>
    </cfRule>
  </conditionalFormatting>
  <dataValidations count="6">
    <dataValidation type="list" allowBlank="1" showInputMessage="1" showErrorMessage="1" sqref="C104:P104">
      <formula1>$B$197:$B$198</formula1>
    </dataValidation>
    <dataValidation type="list" allowBlank="1" showInputMessage="1" showErrorMessage="1" sqref="C12:P12">
      <formula1>$B$166:$B$192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6:P36 C34:P34">
      <formula1>$Q$129:$Q$134</formula1>
    </dataValidation>
    <dataValidation type="list" allowBlank="1" showInputMessage="1" showErrorMessage="1" sqref="C18:P18">
      <formula1>$B$155:$B$161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abSelected="1" topLeftCell="A27" zoomScale="80" zoomScaleNormal="80" workbookViewId="0">
      <selection activeCell="L30" sqref="L30"/>
    </sheetView>
  </sheetViews>
  <sheetFormatPr baseColWidth="10" defaultRowHeight="30" customHeight="1" x14ac:dyDescent="0.2"/>
  <cols>
    <col min="1" max="1" width="28.5703125" style="19" customWidth="1"/>
    <col min="2" max="2" width="27" style="19" bestFit="1" customWidth="1"/>
    <col min="3" max="8" width="15.7109375" style="19" customWidth="1"/>
    <col min="9" max="9" width="5.28515625" style="19" customWidth="1"/>
    <col min="10" max="10" width="10.7109375" style="19" customWidth="1"/>
    <col min="11" max="11" width="27.5703125" style="19" bestFit="1" customWidth="1"/>
    <col min="12" max="14" width="11.42578125" style="19"/>
    <col min="15" max="15" width="11.42578125" style="94" hidden="1" customWidth="1"/>
    <col min="16" max="16384" width="11.42578125" style="19"/>
  </cols>
  <sheetData>
    <row r="1" spans="1:18" ht="30" customHeight="1" x14ac:dyDescent="0.2">
      <c r="A1" s="291"/>
      <c r="B1" s="292" t="s">
        <v>36</v>
      </c>
      <c r="C1" s="293"/>
      <c r="D1" s="293"/>
      <c r="E1" s="293"/>
      <c r="F1" s="293"/>
      <c r="G1" s="293"/>
      <c r="H1" s="293"/>
      <c r="I1" s="294"/>
      <c r="J1" s="424" t="s">
        <v>37</v>
      </c>
      <c r="K1" s="291"/>
      <c r="L1" s="93"/>
      <c r="M1" s="93"/>
      <c r="P1" s="93"/>
      <c r="Q1" s="93"/>
      <c r="R1" s="93"/>
    </row>
    <row r="2" spans="1:18" ht="30" customHeight="1" x14ac:dyDescent="0.2">
      <c r="A2" s="291"/>
      <c r="B2" s="292" t="s">
        <v>57</v>
      </c>
      <c r="C2" s="293"/>
      <c r="D2" s="293"/>
      <c r="E2" s="293"/>
      <c r="F2" s="293"/>
      <c r="G2" s="293"/>
      <c r="H2" s="293"/>
      <c r="I2" s="294"/>
      <c r="J2" s="424" t="s">
        <v>104</v>
      </c>
      <c r="K2" s="291"/>
      <c r="L2" s="93"/>
      <c r="M2" s="93"/>
      <c r="O2" s="95">
        <v>0.8</v>
      </c>
      <c r="P2" s="93"/>
      <c r="Q2" s="93"/>
      <c r="R2" s="93"/>
    </row>
    <row r="3" spans="1:18" ht="30" customHeight="1" x14ac:dyDescent="0.2">
      <c r="A3" s="291"/>
      <c r="B3" s="292" t="s">
        <v>58</v>
      </c>
      <c r="C3" s="293"/>
      <c r="D3" s="293"/>
      <c r="E3" s="293"/>
      <c r="F3" s="293"/>
      <c r="G3" s="293"/>
      <c r="H3" s="293"/>
      <c r="I3" s="294"/>
      <c r="J3" s="424" t="s">
        <v>105</v>
      </c>
      <c r="K3" s="291"/>
      <c r="L3" s="93"/>
      <c r="M3" s="93"/>
      <c r="O3" s="95">
        <v>0.79998999999999998</v>
      </c>
      <c r="P3" s="93"/>
      <c r="Q3" s="93"/>
      <c r="R3" s="93"/>
    </row>
    <row r="4" spans="1:18" ht="30" customHeight="1" x14ac:dyDescent="0.2">
      <c r="A4" s="291"/>
      <c r="B4" s="292" t="s">
        <v>59</v>
      </c>
      <c r="C4" s="293"/>
      <c r="D4" s="293"/>
      <c r="E4" s="293"/>
      <c r="F4" s="293"/>
      <c r="G4" s="293"/>
      <c r="H4" s="293"/>
      <c r="I4" s="294"/>
      <c r="J4" s="291" t="s">
        <v>41</v>
      </c>
      <c r="K4" s="291"/>
      <c r="L4" s="96"/>
      <c r="M4" s="96"/>
      <c r="O4" s="95">
        <v>0.65</v>
      </c>
      <c r="P4" s="96"/>
      <c r="Q4" s="96"/>
      <c r="R4" s="96"/>
    </row>
    <row r="5" spans="1:18" ht="18" x14ac:dyDescent="0.2">
      <c r="A5" s="26"/>
      <c r="B5" s="26"/>
      <c r="C5" s="91"/>
      <c r="D5" s="91"/>
      <c r="E5" s="91"/>
      <c r="F5" s="91"/>
      <c r="G5" s="91"/>
      <c r="H5" s="91"/>
      <c r="I5" s="26"/>
      <c r="J5" s="26"/>
      <c r="K5" s="26"/>
      <c r="L5" s="96"/>
      <c r="M5" s="96"/>
      <c r="O5" s="95">
        <v>0.64999899999999999</v>
      </c>
      <c r="P5" s="96"/>
      <c r="Q5" s="96"/>
      <c r="R5" s="96"/>
    </row>
    <row r="6" spans="1:18" ht="21" customHeight="1" x14ac:dyDescent="0.2">
      <c r="A6" s="30" t="s">
        <v>0</v>
      </c>
      <c r="B6" s="299" t="str">
        <f>IF('3. Autos providencia adjudicaci'!$C$12="","",'3. Autos providencia adjudicaci'!$C$12)</f>
        <v>LIQUIDACIÓN JUDICIAL</v>
      </c>
      <c r="C6" s="299"/>
      <c r="D6" s="299"/>
      <c r="E6" s="299"/>
      <c r="F6" s="299"/>
      <c r="G6" s="299"/>
      <c r="H6" s="299"/>
      <c r="I6" s="299"/>
      <c r="J6" s="299"/>
      <c r="K6" s="299"/>
      <c r="O6" s="95"/>
    </row>
    <row r="7" spans="1:18" ht="11.25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O7" s="95"/>
    </row>
    <row r="8" spans="1:18" s="18" customFormat="1" ht="30" customHeight="1" x14ac:dyDescent="0.2">
      <c r="A8" s="429" t="s">
        <v>60</v>
      </c>
      <c r="B8" s="431" t="s">
        <v>20</v>
      </c>
      <c r="C8" s="431" t="str">
        <f>'3. Autos providencia adjudicaci'!C14</f>
        <v>Autos de providencia de adjudicación proferidos</v>
      </c>
      <c r="D8" s="431"/>
      <c r="E8" s="431"/>
      <c r="F8" s="431"/>
      <c r="G8" s="431"/>
      <c r="H8" s="431"/>
      <c r="I8" s="431" t="s">
        <v>62</v>
      </c>
      <c r="J8" s="431"/>
      <c r="K8" s="433"/>
      <c r="O8" s="94"/>
    </row>
    <row r="9" spans="1:18" s="18" customFormat="1" ht="30" customHeight="1" x14ac:dyDescent="0.2">
      <c r="A9" s="460"/>
      <c r="B9" s="300"/>
      <c r="C9" s="118" t="s">
        <v>153</v>
      </c>
      <c r="D9" s="118" t="s">
        <v>61</v>
      </c>
      <c r="E9" s="118" t="s">
        <v>154</v>
      </c>
      <c r="F9" s="118"/>
      <c r="G9" s="118" t="s">
        <v>10</v>
      </c>
      <c r="H9" s="118" t="s">
        <v>61</v>
      </c>
      <c r="I9" s="300"/>
      <c r="J9" s="300"/>
      <c r="K9" s="457"/>
      <c r="O9" s="94"/>
    </row>
    <row r="10" spans="1:18" ht="90" customHeight="1" x14ac:dyDescent="0.2">
      <c r="A10" s="461" t="s">
        <v>170</v>
      </c>
      <c r="B10" s="103" t="str">
        <f>IF('3. Autos providencia adjudicaci'!$B$40="","",'3. Autos providencia adjudicaci'!$B$40)</f>
        <v>Número promedio de autos de providencia de adjudicación proferidos</v>
      </c>
      <c r="C10" s="104">
        <f>(C13+C16)/2</f>
        <v>18.833333333333336</v>
      </c>
      <c r="D10" s="287">
        <f>IF(C10=0,"0",C10/C11)</f>
        <v>1.6028368794326242</v>
      </c>
      <c r="E10" s="104">
        <f>(E13+E16)/2</f>
        <v>0</v>
      </c>
      <c r="F10" s="287" t="str">
        <f>IF(E10=0,"0",E10/E11)</f>
        <v>0</v>
      </c>
      <c r="G10" s="104">
        <f>+C10+E10</f>
        <v>18.833333333333336</v>
      </c>
      <c r="H10" s="287">
        <f>IF(G10=0,"0",G10/G11)</f>
        <v>0.8014184397163121</v>
      </c>
      <c r="I10" s="458"/>
      <c r="J10" s="458"/>
      <c r="K10" s="459"/>
    </row>
    <row r="11" spans="1:18" ht="117.75" customHeight="1" thickBot="1" x14ac:dyDescent="0.25">
      <c r="A11" s="438"/>
      <c r="B11" s="133" t="str">
        <f>IF('3. Autos providencia adjudicaci'!$B$51="","",'3. Autos providencia adjudicaci'!$B$51)</f>
        <v>Número de autos de providencia de adjudicación programados</v>
      </c>
      <c r="C11" s="149">
        <f>(C14+C17)/2</f>
        <v>11.75</v>
      </c>
      <c r="D11" s="400"/>
      <c r="E11" s="149">
        <f>(E14+E17)/2</f>
        <v>11.75</v>
      </c>
      <c r="F11" s="400"/>
      <c r="G11" s="149">
        <f>+C11+E11</f>
        <v>23.5</v>
      </c>
      <c r="H11" s="400"/>
      <c r="I11" s="441"/>
      <c r="J11" s="441"/>
      <c r="K11" s="442"/>
    </row>
    <row r="12" spans="1:18" ht="5.25" customHeight="1" thickBot="1" x14ac:dyDescent="0.25">
      <c r="A12" s="397"/>
      <c r="B12" s="397"/>
      <c r="C12" s="397"/>
      <c r="D12" s="397"/>
      <c r="E12" s="397"/>
      <c r="F12" s="397"/>
      <c r="G12" s="397"/>
      <c r="H12" s="397"/>
      <c r="I12" s="397"/>
      <c r="J12" s="397"/>
      <c r="K12" s="397"/>
    </row>
    <row r="13" spans="1:18" ht="117.75" customHeight="1" x14ac:dyDescent="0.2">
      <c r="A13" s="455" t="s">
        <v>151</v>
      </c>
      <c r="B13" s="145" t="str">
        <f>IF('3. Autos providencia adjudicaci'!$B$40="","",'3. Autos providencia adjudicaci'!$B$40)</f>
        <v>Número promedio de autos de providencia de adjudicación proferidos</v>
      </c>
      <c r="C13" s="132">
        <f>(C19+C21+C23+C25+C27)/5</f>
        <v>20</v>
      </c>
      <c r="D13" s="399">
        <f>IF(C13=0,"0",C13/C14)</f>
        <v>1.1111111111111112</v>
      </c>
      <c r="E13" s="132">
        <f>(E21+E23+E25+E27+E29)/5</f>
        <v>0</v>
      </c>
      <c r="F13" s="399" t="str">
        <f>IF(E13=0,"0",E13/E14)</f>
        <v>0</v>
      </c>
      <c r="G13" s="132">
        <f>+C13+E13</f>
        <v>20</v>
      </c>
      <c r="H13" s="399">
        <f>IF(G13=0,"0",G13/G14)</f>
        <v>0.55555555555555558</v>
      </c>
      <c r="I13" s="425"/>
      <c r="J13" s="425"/>
      <c r="K13" s="426"/>
    </row>
    <row r="14" spans="1:18" ht="117.75" customHeight="1" thickBot="1" x14ac:dyDescent="0.25">
      <c r="A14" s="456"/>
      <c r="B14" s="146" t="str">
        <f>IF('3. Autos providencia adjudicaci'!$B$51="","",'3. Autos providencia adjudicaci'!$B$51)</f>
        <v>Número de autos de providencia de adjudicación programados</v>
      </c>
      <c r="C14" s="135">
        <f>(C20+C22+C24+C26+C28)/5</f>
        <v>18</v>
      </c>
      <c r="D14" s="400"/>
      <c r="E14" s="151">
        <f>(E20+E22+E24+E26+E28+E30)/5</f>
        <v>18</v>
      </c>
      <c r="F14" s="400"/>
      <c r="G14" s="151">
        <f>+C14+E14</f>
        <v>36</v>
      </c>
      <c r="H14" s="400"/>
      <c r="I14" s="427"/>
      <c r="J14" s="427"/>
      <c r="K14" s="428"/>
    </row>
    <row r="15" spans="1:18" ht="5.25" customHeight="1" thickBot="1" x14ac:dyDescent="0.25">
      <c r="A15" s="397"/>
      <c r="B15" s="397"/>
      <c r="C15" s="397"/>
      <c r="D15" s="397"/>
      <c r="E15" s="397"/>
      <c r="F15" s="397"/>
      <c r="G15" s="397"/>
      <c r="H15" s="397"/>
      <c r="I15" s="397"/>
      <c r="J15" s="397"/>
      <c r="K15" s="397"/>
    </row>
    <row r="16" spans="1:18" ht="90" customHeight="1" x14ac:dyDescent="0.2">
      <c r="A16" s="453" t="s">
        <v>152</v>
      </c>
      <c r="B16" s="147" t="str">
        <f>IF('3. Autos providencia adjudicaci'!$B$40="","",'3. Autos providencia adjudicaci'!$B$40)</f>
        <v>Número promedio de autos de providencia de adjudicación proferidos</v>
      </c>
      <c r="C16" s="137">
        <f>(C30+C32+C34+C36+C38+C40)/6</f>
        <v>17.666666666666668</v>
      </c>
      <c r="D16" s="399">
        <f>IF(C16=0,"0",C16/C17)</f>
        <v>3.2121212121212124</v>
      </c>
      <c r="E16" s="137">
        <f>(E30+E32+E34+E36+E38+E40)/6</f>
        <v>0</v>
      </c>
      <c r="F16" s="399" t="str">
        <f>IF(E16=0,"0",E16/E17)</f>
        <v>0</v>
      </c>
      <c r="G16" s="137">
        <f>+C16+E16</f>
        <v>17.666666666666668</v>
      </c>
      <c r="H16" s="399">
        <f>IF(G16=0,"0",G16/G17)</f>
        <v>1.6060606060606062</v>
      </c>
      <c r="I16" s="406"/>
      <c r="J16" s="406"/>
      <c r="K16" s="407"/>
    </row>
    <row r="17" spans="1:11" ht="117.75" customHeight="1" thickBot="1" x14ac:dyDescent="0.25">
      <c r="A17" s="454"/>
      <c r="B17" s="148" t="str">
        <f>IF('3. Autos providencia adjudicaci'!$B$51="","",'3. Autos providencia adjudicaci'!$B$51)</f>
        <v>Número de autos de providencia de adjudicación programados</v>
      </c>
      <c r="C17" s="142">
        <f>(C31+C33+C35+C37+C39+C41)/6</f>
        <v>5.5</v>
      </c>
      <c r="D17" s="400"/>
      <c r="E17" s="142">
        <f>(E31+E33+E35+E37+E39+E41)/6</f>
        <v>5.5</v>
      </c>
      <c r="F17" s="400"/>
      <c r="G17" s="110">
        <f>+C17+E17</f>
        <v>11</v>
      </c>
      <c r="H17" s="400"/>
      <c r="I17" s="408"/>
      <c r="J17" s="408"/>
      <c r="K17" s="409"/>
    </row>
    <row r="18" spans="1:11" ht="6.75" customHeight="1" thickBot="1" x14ac:dyDescent="0.25">
      <c r="A18" s="138"/>
      <c r="B18" s="139"/>
      <c r="C18" s="140"/>
      <c r="D18" s="140"/>
      <c r="E18" s="140"/>
      <c r="F18" s="140"/>
      <c r="G18" s="140"/>
      <c r="H18" s="140"/>
      <c r="I18" s="139"/>
      <c r="J18" s="139"/>
      <c r="K18" s="141"/>
    </row>
    <row r="19" spans="1:11" ht="90" customHeight="1" x14ac:dyDescent="0.2">
      <c r="A19" s="416" t="str">
        <f>'3. Autos providencia adjudicaci'!M40</f>
        <v>Grupo de Procesos de Reorganización y Liquidación A</v>
      </c>
      <c r="B19" s="31" t="str">
        <f>IF('3. Autos providencia adjudicaci'!$B$40="","",'3. Autos providencia adjudicaci'!$B$40)</f>
        <v>Número promedio de autos de providencia de adjudicación proferidos</v>
      </c>
      <c r="C19" s="33">
        <v>2</v>
      </c>
      <c r="D19" s="399">
        <f>IF(C19=0,"0",C19/C20)</f>
        <v>0.66666666666666663</v>
      </c>
      <c r="E19" s="33"/>
      <c r="F19" s="399" t="str">
        <f>IF(E19=0,"0",E19/E20)</f>
        <v>0</v>
      </c>
      <c r="G19" s="33">
        <f t="shared" ref="G19:G28" si="0">+C19+E19</f>
        <v>2</v>
      </c>
      <c r="H19" s="399">
        <f>IF(G19=0,"0",G19/G20)</f>
        <v>0.33333333333333331</v>
      </c>
      <c r="I19" s="451" t="s">
        <v>212</v>
      </c>
      <c r="J19" s="451"/>
      <c r="K19" s="452"/>
    </row>
    <row r="20" spans="1:11" ht="117.75" customHeight="1" x14ac:dyDescent="0.2">
      <c r="A20" s="412"/>
      <c r="B20" s="32" t="str">
        <f>IF('3. Autos providencia adjudicaci'!$B$51="","",'3. Autos providencia adjudicaci'!$B$51)</f>
        <v>Número de autos de providencia de adjudicación programados</v>
      </c>
      <c r="C20" s="34">
        <v>3</v>
      </c>
      <c r="D20" s="287"/>
      <c r="E20" s="34">
        <v>3</v>
      </c>
      <c r="F20" s="287"/>
      <c r="G20" s="34">
        <f t="shared" si="0"/>
        <v>6</v>
      </c>
      <c r="H20" s="287"/>
      <c r="I20" s="410"/>
      <c r="J20" s="410"/>
      <c r="K20" s="411"/>
    </row>
    <row r="21" spans="1:11" ht="90" customHeight="1" x14ac:dyDescent="0.2">
      <c r="A21" s="412" t="str">
        <f>'3. Autos providencia adjudicaci'!M41</f>
        <v>Dirección de Procesos de Liquidación I</v>
      </c>
      <c r="B21" s="32" t="str">
        <f>IF('3. Autos providencia adjudicaci'!$B$40="","",'3. Autos providencia adjudicaci'!$B$40)</f>
        <v>Número promedio de autos de providencia de adjudicación proferidos</v>
      </c>
      <c r="C21" s="34">
        <v>19</v>
      </c>
      <c r="D21" s="287">
        <f>IF(C21=0,"0",C21/C22)</f>
        <v>1.2666666666666666</v>
      </c>
      <c r="E21" s="34"/>
      <c r="F21" s="287" t="str">
        <f>IF(E21=0,"0",E21/E22)</f>
        <v>0</v>
      </c>
      <c r="G21" s="34">
        <f t="shared" si="0"/>
        <v>19</v>
      </c>
      <c r="H21" s="287">
        <f>IF(G21=0,"0",G21/G22)</f>
        <v>0.6333333333333333</v>
      </c>
      <c r="I21" s="404" t="s">
        <v>226</v>
      </c>
      <c r="J21" s="404"/>
      <c r="K21" s="405"/>
    </row>
    <row r="22" spans="1:11" ht="117.75" customHeight="1" x14ac:dyDescent="0.2">
      <c r="A22" s="412"/>
      <c r="B22" s="32" t="str">
        <f>IF('3. Autos providencia adjudicaci'!$B$51="","",'3. Autos providencia adjudicaci'!$B$51)</f>
        <v>Número de autos de providencia de adjudicación programados</v>
      </c>
      <c r="C22" s="34">
        <v>15</v>
      </c>
      <c r="D22" s="287"/>
      <c r="E22" s="34">
        <v>15</v>
      </c>
      <c r="F22" s="287"/>
      <c r="G22" s="34">
        <f t="shared" si="0"/>
        <v>30</v>
      </c>
      <c r="H22" s="287"/>
      <c r="I22" s="410"/>
      <c r="J22" s="410"/>
      <c r="K22" s="411"/>
    </row>
    <row r="23" spans="1:11" ht="90" customHeight="1" x14ac:dyDescent="0.2">
      <c r="A23" s="412" t="str">
        <f>'2. Audiencias resolución objeci'!M42</f>
        <v>Dirección de Procesos de Liquidación II</v>
      </c>
      <c r="B23" s="32" t="str">
        <f>IF('3. Autos providencia adjudicaci'!$B$40="","",'3. Autos providencia adjudicaci'!$B$40)</f>
        <v>Número promedio de autos de providencia de adjudicación proferidos</v>
      </c>
      <c r="C23" s="34">
        <v>15</v>
      </c>
      <c r="D23" s="287">
        <f>IF(C23=0,"0",C23/C24)</f>
        <v>0.625</v>
      </c>
      <c r="E23" s="34"/>
      <c r="F23" s="287" t="str">
        <f>IF(E23=0,"0",E23/E24)</f>
        <v>0</v>
      </c>
      <c r="G23" s="34">
        <f t="shared" si="0"/>
        <v>15</v>
      </c>
      <c r="H23" s="287">
        <f>IF(G23=0,"0",G23/G24)</f>
        <v>0.3125</v>
      </c>
      <c r="I23" s="404" t="s">
        <v>228</v>
      </c>
      <c r="J23" s="404"/>
      <c r="K23" s="405"/>
    </row>
    <row r="24" spans="1:11" ht="117.75" customHeight="1" x14ac:dyDescent="0.2">
      <c r="A24" s="412"/>
      <c r="B24" s="32" t="str">
        <f>IF('3. Autos providencia adjudicaci'!$B$51="","",'3. Autos providencia adjudicaci'!$B$51)</f>
        <v>Número de autos de providencia de adjudicación programados</v>
      </c>
      <c r="C24" s="34">
        <v>24</v>
      </c>
      <c r="D24" s="287"/>
      <c r="E24" s="34">
        <v>24</v>
      </c>
      <c r="F24" s="287"/>
      <c r="G24" s="34">
        <f t="shared" si="0"/>
        <v>48</v>
      </c>
      <c r="H24" s="287"/>
      <c r="I24" s="410"/>
      <c r="J24" s="410"/>
      <c r="K24" s="411"/>
    </row>
    <row r="25" spans="1:11" ht="90" customHeight="1" x14ac:dyDescent="0.2">
      <c r="A25" s="412" t="str">
        <f>'2. Audiencias resolución objeci'!M43</f>
        <v>Grupo de Procesos de Liquidación I</v>
      </c>
      <c r="B25" s="32" t="str">
        <f>IF('3. Autos providencia adjudicaci'!$B$40="","",'3. Autos providencia adjudicaci'!$B$40)</f>
        <v>Número promedio de autos de providencia de adjudicación proferidos</v>
      </c>
      <c r="C25" s="34">
        <v>30</v>
      </c>
      <c r="D25" s="287">
        <f>IF(C25=0,"0",C25/C26)</f>
        <v>1.25</v>
      </c>
      <c r="E25" s="34"/>
      <c r="F25" s="287" t="str">
        <f>IF(E25=0,"0",E25/E26)</f>
        <v>0</v>
      </c>
      <c r="G25" s="34">
        <f t="shared" si="0"/>
        <v>30</v>
      </c>
      <c r="H25" s="287">
        <f>IF(G25=0,"0",G25/G26)</f>
        <v>0.625</v>
      </c>
      <c r="I25" s="404" t="s">
        <v>220</v>
      </c>
      <c r="J25" s="404"/>
      <c r="K25" s="405"/>
    </row>
    <row r="26" spans="1:11" ht="117.75" customHeight="1" x14ac:dyDescent="0.2">
      <c r="A26" s="412"/>
      <c r="B26" s="32" t="str">
        <f>IF('3. Autos providencia adjudicaci'!$B$51="","",'3. Autos providencia adjudicaci'!$B$51)</f>
        <v>Número de autos de providencia de adjudicación programados</v>
      </c>
      <c r="C26" s="34">
        <v>24</v>
      </c>
      <c r="D26" s="287"/>
      <c r="E26" s="34">
        <v>24</v>
      </c>
      <c r="F26" s="287"/>
      <c r="G26" s="34">
        <f t="shared" si="0"/>
        <v>48</v>
      </c>
      <c r="H26" s="287"/>
      <c r="I26" s="410"/>
      <c r="J26" s="410"/>
      <c r="K26" s="411"/>
    </row>
    <row r="27" spans="1:11" ht="90" customHeight="1" x14ac:dyDescent="0.2">
      <c r="A27" s="412" t="str">
        <f>'2. Audiencias resolución objeci'!M44</f>
        <v>Grupo de Procesos de Liquidación II</v>
      </c>
      <c r="B27" s="32" t="str">
        <f>IF('3. Autos providencia adjudicaci'!$B$40="","",'3. Autos providencia adjudicaci'!$B$40)</f>
        <v>Número promedio de autos de providencia de adjudicación proferidos</v>
      </c>
      <c r="C27" s="34">
        <v>34</v>
      </c>
      <c r="D27" s="287">
        <f>IF(C27=0,"0",C27/C28)</f>
        <v>1.4166666666666667</v>
      </c>
      <c r="E27" s="34"/>
      <c r="F27" s="287" t="str">
        <f>IF(E27=0,"0",E27/E28)</f>
        <v>0</v>
      </c>
      <c r="G27" s="34">
        <f t="shared" si="0"/>
        <v>34</v>
      </c>
      <c r="H27" s="287">
        <f>IF(G27=0,"0",G27/G28)</f>
        <v>0.70833333333333337</v>
      </c>
      <c r="I27" s="404" t="s">
        <v>221</v>
      </c>
      <c r="J27" s="404"/>
      <c r="K27" s="405"/>
    </row>
    <row r="28" spans="1:11" ht="117.75" customHeight="1" thickBot="1" x14ac:dyDescent="0.25">
      <c r="A28" s="415"/>
      <c r="B28" s="57" t="str">
        <f>IF('3. Autos providencia adjudicaci'!$B$51="","",'3. Autos providencia adjudicaci'!$B$51)</f>
        <v>Número de autos de providencia de adjudicación programados</v>
      </c>
      <c r="C28" s="58">
        <v>24</v>
      </c>
      <c r="D28" s="400"/>
      <c r="E28" s="58">
        <v>24</v>
      </c>
      <c r="F28" s="400"/>
      <c r="G28" s="58">
        <f t="shared" si="0"/>
        <v>48</v>
      </c>
      <c r="H28" s="400"/>
      <c r="I28" s="413"/>
      <c r="J28" s="413"/>
      <c r="K28" s="414"/>
    </row>
    <row r="29" spans="1:11" ht="9.75" customHeight="1" thickBot="1" x14ac:dyDescent="0.25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</row>
    <row r="30" spans="1:11" ht="90" customHeight="1" x14ac:dyDescent="0.2">
      <c r="A30" s="416" t="str">
        <f>'2. Audiencias resolución objeci'!M45</f>
        <v>Intendecia Regional Barranquilla</v>
      </c>
      <c r="B30" s="31" t="str">
        <f>IF('3. Autos providencia adjudicaci'!$B$40="","",'3. Autos providencia adjudicaci'!$B$40)</f>
        <v>Número promedio de autos de providencia de adjudicación proferidos</v>
      </c>
      <c r="C30" s="33">
        <v>20</v>
      </c>
      <c r="D30" s="399">
        <f>IF(C30=0,"0",C30/C31)</f>
        <v>6.666666666666667</v>
      </c>
      <c r="E30" s="33"/>
      <c r="F30" s="399" t="str">
        <f>IF(E30=0,"0",E30/E31)</f>
        <v>0</v>
      </c>
      <c r="G30" s="33">
        <f t="shared" ref="G30:G41" si="1">+C30+E30</f>
        <v>20</v>
      </c>
      <c r="H30" s="399">
        <f>IF(G30=0,"0",G30/G31)</f>
        <v>3.3333333333333335</v>
      </c>
      <c r="I30" s="417" t="s">
        <v>231</v>
      </c>
      <c r="J30" s="417"/>
      <c r="K30" s="418"/>
    </row>
    <row r="31" spans="1:11" ht="117.75" customHeight="1" x14ac:dyDescent="0.2">
      <c r="A31" s="412"/>
      <c r="B31" s="32" t="str">
        <f>IF('3. Autos providencia adjudicaci'!$B$51="","",'3. Autos providencia adjudicaci'!$B$51)</f>
        <v>Número de autos de providencia de adjudicación programados</v>
      </c>
      <c r="C31" s="34">
        <v>3</v>
      </c>
      <c r="D31" s="287"/>
      <c r="E31" s="34">
        <v>3</v>
      </c>
      <c r="F31" s="287"/>
      <c r="G31" s="34">
        <f t="shared" si="1"/>
        <v>6</v>
      </c>
      <c r="H31" s="287"/>
      <c r="I31" s="410"/>
      <c r="J31" s="410"/>
      <c r="K31" s="411"/>
    </row>
    <row r="32" spans="1:11" ht="90" customHeight="1" x14ac:dyDescent="0.2">
      <c r="A32" s="412" t="str">
        <f>'2. Audiencias resolución objeci'!M46</f>
        <v>Intendecia Regional Bucaramanga</v>
      </c>
      <c r="B32" s="32" t="str">
        <f>IF('3. Autos providencia adjudicaci'!$B$40="","",'3. Autos providencia adjudicaci'!$B$40)</f>
        <v>Número promedio de autos de providencia de adjudicación proferidos</v>
      </c>
      <c r="C32" s="34">
        <v>14</v>
      </c>
      <c r="D32" s="287">
        <f>IF(C32=0,"0",C32/C33)</f>
        <v>3.5</v>
      </c>
      <c r="E32" s="34"/>
      <c r="F32" s="287" t="str">
        <f>IF(E32=0,"0",E32/E33)</f>
        <v>0</v>
      </c>
      <c r="G32" s="34">
        <f t="shared" si="1"/>
        <v>14</v>
      </c>
      <c r="H32" s="287">
        <f>IF(G32=0,"0",G32/G33)</f>
        <v>1.75</v>
      </c>
      <c r="I32" s="404" t="s">
        <v>208</v>
      </c>
      <c r="J32" s="404"/>
      <c r="K32" s="405"/>
    </row>
    <row r="33" spans="1:11" ht="117.75" customHeight="1" x14ac:dyDescent="0.2">
      <c r="A33" s="412"/>
      <c r="B33" s="32" t="str">
        <f>IF('3. Autos providencia adjudicaci'!$B$51="","",'3. Autos providencia adjudicaci'!$B$51)</f>
        <v>Número de autos de providencia de adjudicación programados</v>
      </c>
      <c r="C33" s="34">
        <v>4</v>
      </c>
      <c r="D33" s="287"/>
      <c r="E33" s="34">
        <v>4</v>
      </c>
      <c r="F33" s="287"/>
      <c r="G33" s="34">
        <f t="shared" si="1"/>
        <v>8</v>
      </c>
      <c r="H33" s="287"/>
      <c r="I33" s="410"/>
      <c r="J33" s="410"/>
      <c r="K33" s="411"/>
    </row>
    <row r="34" spans="1:11" ht="90" customHeight="1" x14ac:dyDescent="0.2">
      <c r="A34" s="412" t="str">
        <f>'2. Audiencias resolución objeci'!M47</f>
        <v>Intendecia Regional Cali</v>
      </c>
      <c r="B34" s="32" t="str">
        <f>IF('3. Autos providencia adjudicaci'!$B$40="","",'3. Autos providencia adjudicaci'!$B$40)</f>
        <v>Número promedio de autos de providencia de adjudicación proferidos</v>
      </c>
      <c r="C34" s="34">
        <v>12</v>
      </c>
      <c r="D34" s="287">
        <f>IF(C34=0,"0",C34/C35)</f>
        <v>2</v>
      </c>
      <c r="E34" s="34"/>
      <c r="F34" s="287" t="str">
        <f>IF(E34=0,"0",E34/E35)</f>
        <v>0</v>
      </c>
      <c r="G34" s="34">
        <f t="shared" si="1"/>
        <v>12</v>
      </c>
      <c r="H34" s="287">
        <f>IF(G34=0,"0",G34/G35)</f>
        <v>1</v>
      </c>
      <c r="I34" s="404" t="s">
        <v>224</v>
      </c>
      <c r="J34" s="404"/>
      <c r="K34" s="405"/>
    </row>
    <row r="35" spans="1:11" ht="117.75" customHeight="1" x14ac:dyDescent="0.2">
      <c r="A35" s="412"/>
      <c r="B35" s="32" t="str">
        <f>IF('3. Autos providencia adjudicaci'!$B$51="","",'3. Autos providencia adjudicaci'!$B$51)</f>
        <v>Número de autos de providencia de adjudicación programados</v>
      </c>
      <c r="C35" s="34">
        <v>6</v>
      </c>
      <c r="D35" s="287"/>
      <c r="E35" s="34">
        <v>6</v>
      </c>
      <c r="F35" s="287"/>
      <c r="G35" s="34">
        <f t="shared" si="1"/>
        <v>12</v>
      </c>
      <c r="H35" s="287"/>
      <c r="I35" s="410"/>
      <c r="J35" s="410"/>
      <c r="K35" s="411"/>
    </row>
    <row r="36" spans="1:11" ht="90" customHeight="1" x14ac:dyDescent="0.2">
      <c r="A36" s="412" t="str">
        <f>'2. Audiencias resolución objeci'!M48</f>
        <v>Intendecia Regional Cartagena</v>
      </c>
      <c r="B36" s="32" t="str">
        <f>IF('3. Autos providencia adjudicaci'!$B$40="","",'3. Autos providencia adjudicaci'!$B$40)</f>
        <v>Número promedio de autos de providencia de adjudicación proferidos</v>
      </c>
      <c r="C36" s="34">
        <v>8</v>
      </c>
      <c r="D36" s="287">
        <f>IF(C36=0,"0",C36/C37)</f>
        <v>1</v>
      </c>
      <c r="E36" s="34"/>
      <c r="F36" s="287" t="str">
        <f>IF(E36=0,"0",E36/E37)</f>
        <v>0</v>
      </c>
      <c r="G36" s="34">
        <f t="shared" si="1"/>
        <v>8</v>
      </c>
      <c r="H36" s="287">
        <f>IF(G36=0,"0",G36/G37)</f>
        <v>0.5</v>
      </c>
      <c r="I36" s="404" t="s">
        <v>213</v>
      </c>
      <c r="J36" s="404"/>
      <c r="K36" s="405"/>
    </row>
    <row r="37" spans="1:11" ht="117.75" customHeight="1" x14ac:dyDescent="0.2">
      <c r="A37" s="412"/>
      <c r="B37" s="32" t="str">
        <f>IF('3. Autos providencia adjudicaci'!$B$51="","",'3. Autos providencia adjudicaci'!$B$51)</f>
        <v>Número de autos de providencia de adjudicación programados</v>
      </c>
      <c r="C37" s="34">
        <v>8</v>
      </c>
      <c r="D37" s="287"/>
      <c r="E37" s="34">
        <v>8</v>
      </c>
      <c r="F37" s="287"/>
      <c r="G37" s="34">
        <f t="shared" si="1"/>
        <v>16</v>
      </c>
      <c r="H37" s="287"/>
      <c r="I37" s="410"/>
      <c r="J37" s="410"/>
      <c r="K37" s="411"/>
    </row>
    <row r="38" spans="1:11" ht="90" customHeight="1" x14ac:dyDescent="0.2">
      <c r="A38" s="412" t="str">
        <f>'2. Audiencias resolución objeci'!M49</f>
        <v>Intendecia Regional Manizales</v>
      </c>
      <c r="B38" s="32" t="str">
        <f>IF('3. Autos providencia adjudicaci'!$B$40="","",'3. Autos providencia adjudicaci'!$B$40)</f>
        <v>Número promedio de autos de providencia de adjudicación proferidos</v>
      </c>
      <c r="C38" s="34">
        <v>5</v>
      </c>
      <c r="D38" s="287">
        <f>IF(C38=0,"0",C38/C39)</f>
        <v>2.5</v>
      </c>
      <c r="E38" s="34"/>
      <c r="F38" s="287" t="str">
        <f>IF(E38=0,"0",E38/E39)</f>
        <v>0</v>
      </c>
      <c r="G38" s="34">
        <f t="shared" si="1"/>
        <v>5</v>
      </c>
      <c r="H38" s="287">
        <f>IF(G38=0,"0",G38/G39)</f>
        <v>1.25</v>
      </c>
      <c r="I38" s="404"/>
      <c r="J38" s="404"/>
      <c r="K38" s="405"/>
    </row>
    <row r="39" spans="1:11" ht="117.75" customHeight="1" x14ac:dyDescent="0.2">
      <c r="A39" s="412"/>
      <c r="B39" s="32" t="str">
        <f>IF('3. Autos providencia adjudicaci'!$B$51="","",'3. Autos providencia adjudicaci'!$B$51)</f>
        <v>Número de autos de providencia de adjudicación programados</v>
      </c>
      <c r="C39" s="34">
        <v>2</v>
      </c>
      <c r="D39" s="287"/>
      <c r="E39" s="34">
        <v>2</v>
      </c>
      <c r="F39" s="287"/>
      <c r="G39" s="34">
        <f t="shared" si="1"/>
        <v>4</v>
      </c>
      <c r="H39" s="287"/>
      <c r="I39" s="410"/>
      <c r="J39" s="410"/>
      <c r="K39" s="411"/>
    </row>
    <row r="40" spans="1:11" ht="90" customHeight="1" x14ac:dyDescent="0.2">
      <c r="A40" s="412" t="str">
        <f>'2. Audiencias resolución objeci'!M50</f>
        <v>Intendecia Regional Medellín</v>
      </c>
      <c r="B40" s="32" t="str">
        <f>IF('3. Autos providencia adjudicaci'!$B$40="","",'3. Autos providencia adjudicaci'!$B$40)</f>
        <v>Número promedio de autos de providencia de adjudicación proferidos</v>
      </c>
      <c r="C40" s="34">
        <v>47</v>
      </c>
      <c r="D40" s="287">
        <f>IF(C40=0,"0",C40/C41)</f>
        <v>4.7</v>
      </c>
      <c r="E40" s="34"/>
      <c r="F40" s="287" t="str">
        <f>IF(E40=0,"0",E40/E41)</f>
        <v>0</v>
      </c>
      <c r="G40" s="34"/>
      <c r="H40" s="287" t="str">
        <f>IF(G40=0,"0",G40/G41)</f>
        <v>0</v>
      </c>
      <c r="I40" s="404" t="s">
        <v>210</v>
      </c>
      <c r="J40" s="404"/>
      <c r="K40" s="405"/>
    </row>
    <row r="41" spans="1:11" ht="117.75" customHeight="1" thickBot="1" x14ac:dyDescent="0.25">
      <c r="A41" s="415"/>
      <c r="B41" s="57" t="str">
        <f>IF('3. Autos providencia adjudicaci'!$B$51="","",'3. Autos providencia adjudicaci'!$B$51)</f>
        <v>Número de autos de providencia de adjudicación programados</v>
      </c>
      <c r="C41" s="58">
        <v>10</v>
      </c>
      <c r="D41" s="400"/>
      <c r="E41" s="58">
        <v>10</v>
      </c>
      <c r="F41" s="400"/>
      <c r="G41" s="58">
        <f t="shared" si="1"/>
        <v>20</v>
      </c>
      <c r="H41" s="400"/>
      <c r="I41" s="413"/>
      <c r="J41" s="413"/>
      <c r="K41" s="414"/>
    </row>
    <row r="71" spans="15:15" ht="30" customHeight="1" x14ac:dyDescent="0.2">
      <c r="O71" s="97"/>
    </row>
    <row r="141" spans="15:15" ht="30" customHeight="1" x14ac:dyDescent="0.2">
      <c r="O141" s="85"/>
    </row>
    <row r="142" spans="15:15" ht="30" customHeight="1" x14ac:dyDescent="0.2">
      <c r="O142" s="85"/>
    </row>
    <row r="143" spans="15:15" ht="30" customHeight="1" x14ac:dyDescent="0.2">
      <c r="O143" s="85"/>
    </row>
    <row r="144" spans="15:15" ht="30" customHeight="1" x14ac:dyDescent="0.2">
      <c r="O144" s="85"/>
    </row>
    <row r="145" spans="15:15" ht="30" customHeight="1" x14ac:dyDescent="0.2">
      <c r="O145" s="85"/>
    </row>
    <row r="146" spans="15:15" ht="30" customHeight="1" x14ac:dyDescent="0.2">
      <c r="O146" s="85"/>
    </row>
    <row r="147" spans="15:15" ht="30" customHeight="1" x14ac:dyDescent="0.2">
      <c r="O147" s="85"/>
    </row>
    <row r="148" spans="15:15" ht="30" customHeight="1" x14ac:dyDescent="0.2">
      <c r="O148" s="85"/>
    </row>
    <row r="149" spans="15:15" ht="30" customHeight="1" x14ac:dyDescent="0.2">
      <c r="O149" s="85"/>
    </row>
    <row r="150" spans="15:15" ht="30" customHeight="1" x14ac:dyDescent="0.2">
      <c r="O150" s="85"/>
    </row>
    <row r="151" spans="15:15" ht="30" customHeight="1" x14ac:dyDescent="0.2">
      <c r="O151" s="85"/>
    </row>
  </sheetData>
  <sheetProtection formatColumns="0" formatRows="0"/>
  <mergeCells count="101">
    <mergeCell ref="F10:F11"/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B6:K6"/>
    <mergeCell ref="C8:H8"/>
    <mergeCell ref="I8:K9"/>
    <mergeCell ref="I10:K10"/>
    <mergeCell ref="H10:H11"/>
    <mergeCell ref="I11:K11"/>
    <mergeCell ref="A8:A9"/>
    <mergeCell ref="B8:B9"/>
    <mergeCell ref="A10:A11"/>
    <mergeCell ref="D10:D11"/>
    <mergeCell ref="A15:K15"/>
    <mergeCell ref="A16:A17"/>
    <mergeCell ref="D16:D17"/>
    <mergeCell ref="F16:F17"/>
    <mergeCell ref="H16:H17"/>
    <mergeCell ref="I16:K16"/>
    <mergeCell ref="I17:K17"/>
    <mergeCell ref="A12:K12"/>
    <mergeCell ref="A13:A14"/>
    <mergeCell ref="D13:D14"/>
    <mergeCell ref="F13:F14"/>
    <mergeCell ref="H13:H14"/>
    <mergeCell ref="I13:K13"/>
    <mergeCell ref="I14:K14"/>
    <mergeCell ref="A19:A20"/>
    <mergeCell ref="D19:D20"/>
    <mergeCell ref="F19:F20"/>
    <mergeCell ref="H19:H20"/>
    <mergeCell ref="I19:K19"/>
    <mergeCell ref="I20:K20"/>
    <mergeCell ref="A21:A22"/>
    <mergeCell ref="D21:D22"/>
    <mergeCell ref="F21:F22"/>
    <mergeCell ref="H21:H22"/>
    <mergeCell ref="I21:K21"/>
    <mergeCell ref="I22:K22"/>
    <mergeCell ref="A23:A24"/>
    <mergeCell ref="D23:D24"/>
    <mergeCell ref="F23:F24"/>
    <mergeCell ref="H23:H24"/>
    <mergeCell ref="I23:K23"/>
    <mergeCell ref="I24:K24"/>
    <mergeCell ref="A25:A26"/>
    <mergeCell ref="D25:D26"/>
    <mergeCell ref="F25:F26"/>
    <mergeCell ref="H25:H26"/>
    <mergeCell ref="I25:K25"/>
    <mergeCell ref="I26:K26"/>
    <mergeCell ref="A27:A28"/>
    <mergeCell ref="D27:D28"/>
    <mergeCell ref="F27:F28"/>
    <mergeCell ref="H27:H28"/>
    <mergeCell ref="I27:K27"/>
    <mergeCell ref="I28:K28"/>
    <mergeCell ref="A29:K29"/>
    <mergeCell ref="A30:A31"/>
    <mergeCell ref="D30:D31"/>
    <mergeCell ref="F30:F31"/>
    <mergeCell ref="H30:H31"/>
    <mergeCell ref="I30:K30"/>
    <mergeCell ref="I31:K31"/>
    <mergeCell ref="A32:A33"/>
    <mergeCell ref="D32:D33"/>
    <mergeCell ref="F32:F33"/>
    <mergeCell ref="H32:H33"/>
    <mergeCell ref="I32:K32"/>
    <mergeCell ref="I33:K33"/>
    <mergeCell ref="A34:A35"/>
    <mergeCell ref="D34:D35"/>
    <mergeCell ref="F34:F35"/>
    <mergeCell ref="H34:H35"/>
    <mergeCell ref="I34:K34"/>
    <mergeCell ref="I35:K35"/>
    <mergeCell ref="A40:A41"/>
    <mergeCell ref="D40:D41"/>
    <mergeCell ref="F40:F41"/>
    <mergeCell ref="H40:H41"/>
    <mergeCell ref="I40:K40"/>
    <mergeCell ref="I41:K41"/>
    <mergeCell ref="A36:A37"/>
    <mergeCell ref="D36:D37"/>
    <mergeCell ref="F36:F37"/>
    <mergeCell ref="H36:H37"/>
    <mergeCell ref="I36:K36"/>
    <mergeCell ref="I37:K37"/>
    <mergeCell ref="A38:A39"/>
    <mergeCell ref="D38:D39"/>
    <mergeCell ref="F38:F39"/>
    <mergeCell ref="H38:H39"/>
    <mergeCell ref="I38:K38"/>
    <mergeCell ref="I39:K39"/>
  </mergeCells>
  <conditionalFormatting sqref="D10:D11">
    <cfRule type="cellIs" dxfId="59" priority="181" stopIfTrue="1" operator="between">
      <formula>0.85</formula>
      <formula>0.94</formula>
    </cfRule>
    <cfRule type="cellIs" dxfId="58" priority="180" stopIfTrue="1" operator="lessThan">
      <formula>0.85</formula>
    </cfRule>
    <cfRule type="cellIs" dxfId="57" priority="65" stopIfTrue="1" operator="equal">
      <formula>0</formula>
    </cfRule>
    <cfRule type="cellIs" dxfId="56" priority="182" stopIfTrue="1" operator="greaterThanOrEqual">
      <formula>0.95</formula>
    </cfRule>
  </conditionalFormatting>
  <conditionalFormatting sqref="D13:D14">
    <cfRule type="cellIs" dxfId="55" priority="54" stopIfTrue="1" operator="lessThan">
      <formula>0.85</formula>
    </cfRule>
    <cfRule type="cellIs" dxfId="54" priority="56" stopIfTrue="1" operator="greaterThanOrEqual">
      <formula>0.95</formula>
    </cfRule>
    <cfRule type="cellIs" dxfId="53" priority="55" stopIfTrue="1" operator="between">
      <formula>0.85</formula>
      <formula>0.94</formula>
    </cfRule>
    <cfRule type="cellIs" dxfId="52" priority="53" stopIfTrue="1" operator="equal">
      <formula>0</formula>
    </cfRule>
  </conditionalFormatting>
  <conditionalFormatting sqref="D16:D17">
    <cfRule type="cellIs" dxfId="51" priority="44" stopIfTrue="1" operator="greaterThanOrEqual">
      <formula>0.95</formula>
    </cfRule>
    <cfRule type="cellIs" dxfId="50" priority="43" stopIfTrue="1" operator="between">
      <formula>0.85</formula>
      <formula>0.94</formula>
    </cfRule>
    <cfRule type="cellIs" dxfId="49" priority="42" stopIfTrue="1" operator="lessThan">
      <formula>0.85</formula>
    </cfRule>
    <cfRule type="cellIs" dxfId="48" priority="41" stopIfTrue="1" operator="equal">
      <formula>0</formula>
    </cfRule>
  </conditionalFormatting>
  <conditionalFormatting sqref="D19:D28">
    <cfRule type="cellIs" dxfId="47" priority="29" stopIfTrue="1" operator="equal">
      <formula>0</formula>
    </cfRule>
    <cfRule type="cellIs" dxfId="46" priority="30" stopIfTrue="1" operator="lessThan">
      <formula>0.85</formula>
    </cfRule>
    <cfRule type="cellIs" dxfId="45" priority="31" stopIfTrue="1" operator="between">
      <formula>0.85</formula>
      <formula>0.94</formula>
    </cfRule>
    <cfRule type="cellIs" dxfId="44" priority="32" stopIfTrue="1" operator="greaterThanOrEqual">
      <formula>0.95</formula>
    </cfRule>
  </conditionalFormatting>
  <conditionalFormatting sqref="D30:D41">
    <cfRule type="cellIs" dxfId="43" priority="9" stopIfTrue="1" operator="equal">
      <formula>0</formula>
    </cfRule>
    <cfRule type="cellIs" dxfId="42" priority="10" stopIfTrue="1" operator="lessThan">
      <formula>0.85</formula>
    </cfRule>
    <cfRule type="cellIs" dxfId="41" priority="11" stopIfTrue="1" operator="between">
      <formula>0.85</formula>
      <formula>0.94</formula>
    </cfRule>
    <cfRule type="cellIs" dxfId="40" priority="12" stopIfTrue="1" operator="greaterThanOrEqual">
      <formula>0.95</formula>
    </cfRule>
  </conditionalFormatting>
  <conditionalFormatting sqref="F10:F11">
    <cfRule type="cellIs" dxfId="39" priority="61" stopIfTrue="1" operator="equal">
      <formula>0</formula>
    </cfRule>
    <cfRule type="cellIs" dxfId="38" priority="64" stopIfTrue="1" operator="greaterThanOrEqual">
      <formula>0.95</formula>
    </cfRule>
    <cfRule type="cellIs" dxfId="37" priority="63" stopIfTrue="1" operator="between">
      <formula>0.85</formula>
      <formula>0.94</formula>
    </cfRule>
    <cfRule type="cellIs" dxfId="36" priority="62" stopIfTrue="1" operator="lessThan">
      <formula>0.85</formula>
    </cfRule>
  </conditionalFormatting>
  <conditionalFormatting sqref="F13:F14">
    <cfRule type="cellIs" dxfId="35" priority="52" stopIfTrue="1" operator="greaterThanOrEqual">
      <formula>0.95</formula>
    </cfRule>
    <cfRule type="cellIs" dxfId="34" priority="51" stopIfTrue="1" operator="between">
      <formula>0.85</formula>
      <formula>0.94</formula>
    </cfRule>
    <cfRule type="cellIs" dxfId="33" priority="50" stopIfTrue="1" operator="lessThan">
      <formula>0.85</formula>
    </cfRule>
    <cfRule type="cellIs" dxfId="32" priority="49" stopIfTrue="1" operator="equal">
      <formula>0</formula>
    </cfRule>
  </conditionalFormatting>
  <conditionalFormatting sqref="F16:F17">
    <cfRule type="cellIs" dxfId="31" priority="37" stopIfTrue="1" operator="equal">
      <formula>0</formula>
    </cfRule>
    <cfRule type="cellIs" dxfId="30" priority="38" stopIfTrue="1" operator="lessThan">
      <formula>0.85</formula>
    </cfRule>
    <cfRule type="cellIs" dxfId="29" priority="39" stopIfTrue="1" operator="between">
      <formula>0.85</formula>
      <formula>0.94</formula>
    </cfRule>
    <cfRule type="cellIs" dxfId="28" priority="40" stopIfTrue="1" operator="greaterThanOrEqual">
      <formula>0.95</formula>
    </cfRule>
  </conditionalFormatting>
  <conditionalFormatting sqref="F19:F28">
    <cfRule type="cellIs" dxfId="27" priority="20" stopIfTrue="1" operator="greaterThanOrEqual">
      <formula>0.95</formula>
    </cfRule>
    <cfRule type="cellIs" dxfId="26" priority="19" stopIfTrue="1" operator="between">
      <formula>0.85</formula>
      <formula>0.94</formula>
    </cfRule>
    <cfRule type="cellIs" dxfId="25" priority="18" stopIfTrue="1" operator="lessThan">
      <formula>0.85</formula>
    </cfRule>
    <cfRule type="cellIs" dxfId="24" priority="17" stopIfTrue="1" operator="equal">
      <formula>0</formula>
    </cfRule>
  </conditionalFormatting>
  <conditionalFormatting sqref="F30:F41">
    <cfRule type="cellIs" dxfId="23" priority="7" stopIfTrue="1" operator="between">
      <formula>0.85</formula>
      <formula>0.94</formula>
    </cfRule>
    <cfRule type="cellIs" dxfId="22" priority="6" stopIfTrue="1" operator="lessThan">
      <formula>0.85</formula>
    </cfRule>
    <cfRule type="cellIs" dxfId="21" priority="5" stopIfTrue="1" operator="equal">
      <formula>0</formula>
    </cfRule>
    <cfRule type="cellIs" dxfId="20" priority="8" stopIfTrue="1" operator="greaterThanOrEqual">
      <formula>0.95</formula>
    </cfRule>
  </conditionalFormatting>
  <conditionalFormatting sqref="H10:H11">
    <cfRule type="cellIs" dxfId="19" priority="57" stopIfTrue="1" operator="equal">
      <formula>0</formula>
    </cfRule>
    <cfRule type="cellIs" dxfId="18" priority="58" stopIfTrue="1" operator="lessThan">
      <formula>0.85</formula>
    </cfRule>
    <cfRule type="cellIs" dxfId="17" priority="59" stopIfTrue="1" operator="between">
      <formula>0.85</formula>
      <formula>0.94</formula>
    </cfRule>
    <cfRule type="cellIs" dxfId="16" priority="60" stopIfTrue="1" operator="greaterThanOrEqual">
      <formula>0.95</formula>
    </cfRule>
  </conditionalFormatting>
  <conditionalFormatting sqref="H13:H14">
    <cfRule type="cellIs" dxfId="15" priority="45" stopIfTrue="1" operator="equal">
      <formula>0</formula>
    </cfRule>
    <cfRule type="cellIs" dxfId="14" priority="46" stopIfTrue="1" operator="lessThan">
      <formula>0.85</formula>
    </cfRule>
    <cfRule type="cellIs" dxfId="13" priority="47" stopIfTrue="1" operator="between">
      <formula>0.85</formula>
      <formula>0.94</formula>
    </cfRule>
    <cfRule type="cellIs" dxfId="12" priority="48" stopIfTrue="1" operator="greaterThanOrEqual">
      <formula>0.95</formula>
    </cfRule>
  </conditionalFormatting>
  <conditionalFormatting sqref="H16:H17">
    <cfRule type="cellIs" dxfId="11" priority="36" stopIfTrue="1" operator="greaterThanOrEqual">
      <formula>0.95</formula>
    </cfRule>
    <cfRule type="cellIs" dxfId="10" priority="35" stopIfTrue="1" operator="between">
      <formula>0.85</formula>
      <formula>0.94</formula>
    </cfRule>
    <cfRule type="cellIs" dxfId="9" priority="34" stopIfTrue="1" operator="lessThan">
      <formula>0.85</formula>
    </cfRule>
    <cfRule type="cellIs" dxfId="8" priority="33" stopIfTrue="1" operator="equal">
      <formula>0</formula>
    </cfRule>
  </conditionalFormatting>
  <conditionalFormatting sqref="H19:H28">
    <cfRule type="cellIs" dxfId="7" priority="16" stopIfTrue="1" operator="greaterThanOrEqual">
      <formula>0.95</formula>
    </cfRule>
    <cfRule type="cellIs" dxfId="6" priority="14" stopIfTrue="1" operator="lessThan">
      <formula>0.85</formula>
    </cfRule>
    <cfRule type="cellIs" dxfId="5" priority="13" stopIfTrue="1" operator="equal">
      <formula>0</formula>
    </cfRule>
    <cfRule type="cellIs" dxfId="4" priority="15" stopIfTrue="1" operator="between">
      <formula>0.85</formula>
      <formula>0.94</formula>
    </cfRule>
  </conditionalFormatting>
  <conditionalFormatting sqref="H30:H41">
    <cfRule type="cellIs" dxfId="3" priority="1" stopIfTrue="1" operator="equal">
      <formula>0</formula>
    </cfRule>
    <cfRule type="cellIs" dxfId="2" priority="4" stopIfTrue="1" operator="greaterThanOrEqual">
      <formula>0.95</formula>
    </cfRule>
    <cfRule type="cellIs" dxfId="1" priority="3" stopIfTrue="1" operator="between">
      <formula>0.85</formula>
      <formula>0.94</formula>
    </cfRule>
    <cfRule type="cellIs" dxfId="0" priority="2" stopIfTrue="1" operator="lessThan">
      <formula>0.85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A49FB6-8977-4BCF-A72D-C4BCADA69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F58F7B-E4CF-4B24-8509-C4C443908C42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28C8F0F5-4F09-40F0-8570-B4A724965AD8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Pronunciamiento admisiones</vt:lpstr>
      <vt:lpstr>1.1. Registro pronunciamiento a</vt:lpstr>
      <vt:lpstr>2. Audiencias resolución objeci</vt:lpstr>
      <vt:lpstr>2.1. Registro audiencias resol </vt:lpstr>
      <vt:lpstr>3. Autos providencia adjudicaci</vt:lpstr>
      <vt:lpstr>3.1. Registro autos providencia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Carlos Alberto Cuadrado Pareja</cp:lastModifiedBy>
  <cp:lastPrinted>2022-11-22T18:45:25Z</cp:lastPrinted>
  <dcterms:created xsi:type="dcterms:W3CDTF">2012-02-20T19:54:14Z</dcterms:created>
  <dcterms:modified xsi:type="dcterms:W3CDTF">2024-07-17T15:07:05Z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