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intranet/DSS/OAP/DOCS/Documentos/Año_2024/02_IndicadoresdeGestion/23_GestionFinancierayContable/"/>
    </mc:Choice>
  </mc:AlternateContent>
  <xr:revisionPtr revIDLastSave="0" documentId="14_{635370BF-5DBE-4890-995F-72292D5ABABA}" xr6:coauthVersionLast="47" xr6:coauthVersionMax="47" xr10:uidLastSave="{00000000-0000-0000-0000-000000000000}"/>
  <bookViews>
    <workbookView xWindow="-120" yWindow="-120" windowWidth="29040" windowHeight="15840" tabRatio="915" firstSheet="7" activeTab="13" xr2:uid="{00000000-000D-0000-FFFF-FFFF00000000}"/>
  </bookViews>
  <sheets>
    <sheet name="1 EJE PRESUPU" sheetId="9" r:id="rId1"/>
    <sheet name="1 REGISTR EJEC PRESUP" sheetId="10" r:id="rId2"/>
    <sheet name="2 MEDICION RECAUD" sheetId="11" r:id="rId3"/>
    <sheet name="2.1 REGISTRO MEDICION RECAUD" sheetId="12" r:id="rId4"/>
    <sheet name="3.CONCILIACION CON DESVIACION" sheetId="13" r:id="rId5"/>
    <sheet name="3.1 REGISTRO CONC CON DESV" sheetId="14" r:id="rId6"/>
    <sheet name="4.GESTION EXP COBRO COACT" sheetId="1" r:id="rId7"/>
    <sheet name="4.1 REGISTRO EXPED COBRO COACT" sheetId="2" r:id="rId8"/>
    <sheet name="5.DOC RECAU X CLASIFIC" sheetId="3" r:id="rId9"/>
    <sheet name="5.1 REGISTRO DOC REC x CLASIF  " sheetId="4" r:id="rId10"/>
    <sheet name="6 Gestión Cartera Multas (2)" sheetId="5" r:id="rId11"/>
    <sheet name="6.1 Registro Gestió Cart Mu (2" sheetId="6" r:id="rId12"/>
    <sheet name="7 Gestión Cartera Contribucio" sheetId="7" r:id="rId13"/>
    <sheet name="7.1 Registro Gest Cart Contrib" sheetId="8" r:id="rId14"/>
  </sheets>
  <definedNames>
    <definedName name="_xlnm.Print_Area" localSheetId="6">'4.GESTION EXP COBRO COACT'!$A$1:$Q$79</definedName>
    <definedName name="_xlnm.Print_Area" localSheetId="8">'5.DOC RECAU X CLASIFIC'!$A$1:$Q$79</definedName>
    <definedName name="_xlnm.Print_Area" localSheetId="10">'6 Gestión Cartera Multas (2)'!$A$1:$Q$79</definedName>
    <definedName name="_xlnm.Print_Area" localSheetId="12">'7 Gestión Cartera Contribucio'!$A$1:$Q$79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2" l="1"/>
  <c r="D25" i="12"/>
  <c r="I13" i="8" l="1"/>
  <c r="F11" i="4"/>
  <c r="F17" i="12" l="1"/>
  <c r="F13" i="12"/>
  <c r="J48" i="9" l="1"/>
  <c r="H11" i="2" l="1"/>
  <c r="H13" i="2" s="1"/>
  <c r="J18" i="12" l="1"/>
  <c r="H18" i="12"/>
  <c r="F18" i="12"/>
  <c r="D17" i="12"/>
  <c r="D18" i="12"/>
  <c r="D13" i="4" l="1"/>
  <c r="F13" i="4"/>
  <c r="G11" i="4"/>
  <c r="G13" i="4" s="1"/>
  <c r="H11" i="4"/>
  <c r="H13" i="4" s="1"/>
  <c r="I11" i="4"/>
  <c r="I13" i="4" s="1"/>
  <c r="J11" i="4"/>
  <c r="J13" i="4" s="1"/>
  <c r="K11" i="4"/>
  <c r="K13" i="4" s="1"/>
  <c r="L11" i="4"/>
  <c r="L13" i="4" s="1"/>
  <c r="M11" i="4"/>
  <c r="M13" i="4" s="1"/>
  <c r="N11" i="4"/>
  <c r="N13" i="4" s="1"/>
  <c r="O11" i="4"/>
  <c r="O13" i="4" s="1"/>
  <c r="E11" i="4"/>
  <c r="E13" i="4" s="1"/>
  <c r="D14" i="8" l="1"/>
  <c r="E13" i="8" s="1"/>
  <c r="D15" i="8" s="1"/>
  <c r="L13" i="8"/>
  <c r="L12" i="8"/>
  <c r="J11" i="8"/>
  <c r="J14" i="8" s="1"/>
  <c r="K13" i="8" s="1"/>
  <c r="J15" i="8" s="1"/>
  <c r="H11" i="8"/>
  <c r="H14" i="8" s="1"/>
  <c r="H15" i="8" s="1"/>
  <c r="F11" i="8"/>
  <c r="F14" i="8" s="1"/>
  <c r="G13" i="8" s="1"/>
  <c r="F15" i="8" s="1"/>
  <c r="D14" i="6"/>
  <c r="L13" i="6"/>
  <c r="L12" i="6"/>
  <c r="J11" i="6"/>
  <c r="J14" i="6" s="1"/>
  <c r="K13" i="6" s="1"/>
  <c r="J15" i="6" s="1"/>
  <c r="H11" i="6"/>
  <c r="H14" i="6" s="1"/>
  <c r="I13" i="6" s="1"/>
  <c r="H15" i="6" s="1"/>
  <c r="F11" i="6"/>
  <c r="F14" i="6" s="1"/>
  <c r="G13" i="6" s="1"/>
  <c r="F15" i="6" s="1"/>
  <c r="L14" i="2"/>
  <c r="D13" i="2"/>
  <c r="E11" i="2" s="1"/>
  <c r="D15" i="2" s="1"/>
  <c r="L12" i="2"/>
  <c r="J11" i="2"/>
  <c r="J13" i="2" s="1"/>
  <c r="K11" i="2" s="1"/>
  <c r="J15" i="2" s="1"/>
  <c r="I11" i="2"/>
  <c r="H15" i="2" s="1"/>
  <c r="F11" i="2"/>
  <c r="H20" i="12"/>
  <c r="L11" i="2" l="1"/>
  <c r="F13" i="2"/>
  <c r="G11" i="2" s="1"/>
  <c r="L11" i="6"/>
  <c r="L14" i="6"/>
  <c r="E13" i="6"/>
  <c r="D15" i="6" s="1"/>
  <c r="L15" i="6" s="1"/>
  <c r="F15" i="2"/>
  <c r="L15" i="2" s="1"/>
  <c r="L15" i="8"/>
  <c r="L14" i="8"/>
  <c r="L11" i="8"/>
  <c r="L13" i="2"/>
  <c r="C12" i="10" l="1"/>
  <c r="E12" i="14" l="1"/>
  <c r="O12" i="10" l="1"/>
  <c r="N12" i="10"/>
  <c r="M12" i="10"/>
  <c r="L12" i="10"/>
  <c r="K12" i="10"/>
  <c r="J12" i="10"/>
  <c r="I12" i="10"/>
  <c r="H12" i="10"/>
  <c r="G12" i="10" l="1"/>
  <c r="F12" i="10"/>
  <c r="E12" i="10"/>
  <c r="D12" i="10"/>
  <c r="F19" i="14" l="1"/>
  <c r="I19" i="14" s="1"/>
  <c r="D19" i="14"/>
  <c r="F18" i="14"/>
  <c r="I18" i="14" s="1"/>
  <c r="D18" i="14"/>
  <c r="I17" i="14"/>
  <c r="I16" i="14"/>
  <c r="H16" i="14"/>
  <c r="G16" i="14"/>
  <c r="E16" i="14"/>
  <c r="I15" i="14"/>
  <c r="I14" i="14"/>
  <c r="H14" i="14"/>
  <c r="G14" i="14"/>
  <c r="E14" i="14"/>
  <c r="I13" i="14"/>
  <c r="I12" i="14"/>
  <c r="H12" i="14" s="1"/>
  <c r="H18" i="14" s="1"/>
  <c r="P47" i="13" s="1"/>
  <c r="G12" i="14"/>
  <c r="G18" i="14" s="1"/>
  <c r="O47" i="13" s="1"/>
  <c r="D9" i="14"/>
  <c r="P48" i="13"/>
  <c r="O48" i="13"/>
  <c r="L48" i="13"/>
  <c r="I48" i="13"/>
  <c r="F48" i="13"/>
  <c r="J20" i="12"/>
  <c r="F20" i="12"/>
  <c r="D20" i="12"/>
  <c r="K17" i="12"/>
  <c r="I17" i="12"/>
  <c r="H19" i="12"/>
  <c r="I19" i="12" s="1"/>
  <c r="L47" i="11" s="1"/>
  <c r="G17" i="12"/>
  <c r="K15" i="12"/>
  <c r="I15" i="12"/>
  <c r="G15" i="12"/>
  <c r="E15" i="12"/>
  <c r="K13" i="12"/>
  <c r="I13" i="12"/>
  <c r="G13" i="12"/>
  <c r="E13" i="12"/>
  <c r="K11" i="12"/>
  <c r="I11" i="12"/>
  <c r="G11" i="12"/>
  <c r="E11" i="12"/>
  <c r="P48" i="11"/>
  <c r="O48" i="11"/>
  <c r="L48" i="11"/>
  <c r="I48" i="11"/>
  <c r="F48" i="11"/>
  <c r="O48" i="9"/>
  <c r="L48" i="9"/>
  <c r="K48" i="9"/>
  <c r="I48" i="9"/>
  <c r="H48" i="9"/>
  <c r="G48" i="9"/>
  <c r="E48" i="9"/>
  <c r="D48" i="9"/>
  <c r="P49" i="9"/>
  <c r="N48" i="9"/>
  <c r="M48" i="9"/>
  <c r="F48" i="9"/>
  <c r="O47" i="9"/>
  <c r="N47" i="9"/>
  <c r="M47" i="9"/>
  <c r="L47" i="9"/>
  <c r="K47" i="9"/>
  <c r="J47" i="9"/>
  <c r="I47" i="9"/>
  <c r="H47" i="9"/>
  <c r="G47" i="9"/>
  <c r="F47" i="9"/>
  <c r="F49" i="9" s="1"/>
  <c r="E47" i="9"/>
  <c r="D47" i="9"/>
  <c r="F19" i="12"/>
  <c r="J19" i="12"/>
  <c r="K19" i="12" s="1"/>
  <c r="O47" i="11" s="1"/>
  <c r="P11" i="4"/>
  <c r="P12" i="4"/>
  <c r="L48" i="7"/>
  <c r="O48" i="7"/>
  <c r="B41" i="7"/>
  <c r="B42" i="7"/>
  <c r="F47" i="7"/>
  <c r="I47" i="7"/>
  <c r="L47" i="7"/>
  <c r="O47" i="7"/>
  <c r="P47" i="7"/>
  <c r="P48" i="7"/>
  <c r="P49" i="7" s="1"/>
  <c r="F50" i="7"/>
  <c r="I50" i="7"/>
  <c r="L50" i="7"/>
  <c r="O50" i="7"/>
  <c r="P50" i="7"/>
  <c r="I48" i="5"/>
  <c r="I49" i="5" s="1"/>
  <c r="O48" i="5"/>
  <c r="L48" i="5"/>
  <c r="L49" i="5" s="1"/>
  <c r="B41" i="5"/>
  <c r="B42" i="5"/>
  <c r="F50" i="5"/>
  <c r="I50" i="5"/>
  <c r="L50" i="5"/>
  <c r="P50" i="5"/>
  <c r="D9" i="4"/>
  <c r="B11" i="4"/>
  <c r="J48" i="3"/>
  <c r="J49" i="3" s="1"/>
  <c r="K48" i="3"/>
  <c r="K49" i="3" s="1"/>
  <c r="L48" i="3"/>
  <c r="L49" i="3" s="1"/>
  <c r="M48" i="3"/>
  <c r="M49" i="3" s="1"/>
  <c r="N48" i="3"/>
  <c r="N49" i="3" s="1"/>
  <c r="O48" i="3"/>
  <c r="O49" i="3" s="1"/>
  <c r="D48" i="3"/>
  <c r="D49" i="3" s="1"/>
  <c r="E48" i="3"/>
  <c r="E49" i="3" s="1"/>
  <c r="F48" i="3"/>
  <c r="F49" i="3" s="1"/>
  <c r="G48" i="3"/>
  <c r="G49" i="3" s="1"/>
  <c r="H48" i="3"/>
  <c r="H49" i="3" s="1"/>
  <c r="I48" i="3"/>
  <c r="I49" i="3" s="1"/>
  <c r="B41" i="3"/>
  <c r="B42" i="3"/>
  <c r="P47" i="3"/>
  <c r="F50" i="3"/>
  <c r="I50" i="3"/>
  <c r="L50" i="3"/>
  <c r="O50" i="3"/>
  <c r="P50" i="3"/>
  <c r="I48" i="1"/>
  <c r="I49" i="1" s="1"/>
  <c r="L48" i="1"/>
  <c r="L49" i="1" s="1"/>
  <c r="O48" i="1"/>
  <c r="O49" i="1" s="1"/>
  <c r="B41" i="1"/>
  <c r="B42" i="1"/>
  <c r="F50" i="1"/>
  <c r="I50" i="1"/>
  <c r="L50" i="1"/>
  <c r="O50" i="1"/>
  <c r="P50" i="1"/>
  <c r="O49" i="7" l="1"/>
  <c r="L49" i="7"/>
  <c r="P13" i="4"/>
  <c r="P48" i="3" s="1"/>
  <c r="P49" i="3" s="1"/>
  <c r="G19" i="12"/>
  <c r="I47" i="11" s="1"/>
  <c r="H49" i="9"/>
  <c r="K49" i="9"/>
  <c r="E18" i="14"/>
  <c r="I47" i="13" s="1"/>
  <c r="G49" i="9"/>
  <c r="I49" i="9"/>
  <c r="L49" i="9"/>
  <c r="O49" i="9"/>
  <c r="J49" i="9"/>
  <c r="N49" i="9"/>
  <c r="M49" i="9"/>
  <c r="E49" i="9"/>
  <c r="D49" i="9"/>
  <c r="I48" i="7"/>
  <c r="I49" i="7" s="1"/>
  <c r="F48" i="7"/>
  <c r="F49" i="7" s="1"/>
  <c r="O50" i="5"/>
  <c r="O49" i="5"/>
  <c r="F48" i="5"/>
  <c r="F49" i="5" s="1"/>
  <c r="P48" i="5"/>
  <c r="P49" i="5" s="1"/>
  <c r="P48" i="1"/>
  <c r="P49" i="1" s="1"/>
  <c r="F48" i="1"/>
  <c r="F49" i="1" s="1"/>
  <c r="D19" i="12" l="1"/>
  <c r="E19" i="12" s="1"/>
  <c r="F47" i="11" s="1"/>
  <c r="E1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8" authorId="0" shapeId="0" xr:uid="{00000000-0006-0000-0000-00000100000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8" authorId="0" shapeId="0" xr:uid="{00000000-0006-0000-0200-00000100000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8" authorId="0" shapeId="0" xr:uid="{00000000-0006-0000-0400-00000100000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8" authorId="0" shapeId="0" xr:uid="{00000000-0006-0000-08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8" authorId="0" shapeId="0" xr:uid="{00000000-0006-0000-0A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8" authorId="0" shapeId="0" xr:uid="{00000000-0006-0000-0C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<sst xmlns="http://schemas.openxmlformats.org/spreadsheetml/2006/main" count="1141" uniqueCount="350">
  <si>
    <t>NINGUNA</t>
  </si>
  <si>
    <t>ACCIÓN CORRECTIVA</t>
  </si>
  <si>
    <t>TIPO DE ACCION</t>
  </si>
  <si>
    <t>RECUPERACIÓN EMPRESARIAL</t>
  </si>
  <si>
    <t>REGIMEN CAMBIARIO</t>
  </si>
  <si>
    <t>PROCESOS SOCIETARIOS</t>
  </si>
  <si>
    <t>PROCESOS PARALELOS A LA INSOLVENCIA</t>
  </si>
  <si>
    <t>PROCESOS ESPECIALES</t>
  </si>
  <si>
    <t>LIQUIDACIÓN JUDICIAL</t>
  </si>
  <si>
    <t>INVESTIGACIONES ADMINISTRATIVAS</t>
  </si>
  <si>
    <t>INTERVENCIÓN</t>
  </si>
  <si>
    <t>GESTION JUDICIAL</t>
  </si>
  <si>
    <t xml:space="preserve">GESTION INTEGRAL </t>
  </si>
  <si>
    <t>GESTION FINANCIERA Y CONTABLE</t>
  </si>
  <si>
    <t>GESTION ESTRATEGICA</t>
  </si>
  <si>
    <t>GESTION DOCUMENTAL</t>
  </si>
  <si>
    <t>GESTION DEL TALENTO HUMANO</t>
  </si>
  <si>
    <t>GESTION DE INFRAESTRUCTURA Y TECNOLOGIAS DE INFORMACION</t>
  </si>
  <si>
    <t>GESTION DE INFRAESTRUCTURA FISICA</t>
  </si>
  <si>
    <t>GESTION DE INFORMACION EMPRESARIAL</t>
  </si>
  <si>
    <t>GESTION DE APOYO JUDICIAL</t>
  </si>
  <si>
    <t>GESTION CONTRACTUAL</t>
  </si>
  <si>
    <t>GESTION COMUNICACIONES</t>
  </si>
  <si>
    <t>EVALUACIÓN Y CONTROL</t>
  </si>
  <si>
    <t>CONTROL DISCIPLINARIO</t>
  </si>
  <si>
    <t>CONCILIACIÓN Y ARBITRAMENTO</t>
  </si>
  <si>
    <t>ATENCION AL CIUDADANO</t>
  </si>
  <si>
    <t>ANALISIS FINANCIERO Y CONTABLE</t>
  </si>
  <si>
    <t>ANALISIS ECONOMICO Y DE RIESGO</t>
  </si>
  <si>
    <t>ACTUACIONES Y AUTORIZACIONES ADMINISTRATIVAS</t>
  </si>
  <si>
    <t>PROCESOS</t>
  </si>
  <si>
    <t>No aplica</t>
  </si>
  <si>
    <t>MENSUAL</t>
  </si>
  <si>
    <t xml:space="preserve">           </t>
  </si>
  <si>
    <t>BIMESTRAL</t>
  </si>
  <si>
    <t>TRIMESTRAL</t>
  </si>
  <si>
    <t>CUATRIMESTRAL</t>
  </si>
  <si>
    <t>SEMESTRAL</t>
  </si>
  <si>
    <t>ANUAL</t>
  </si>
  <si>
    <t>ACCIÓN A TOMAR</t>
  </si>
  <si>
    <t>LIDER DEL PROCESO
(cargo)</t>
  </si>
  <si>
    <t>Análisis Trimestre 4:</t>
  </si>
  <si>
    <t>Análisis Trimestre 3:</t>
  </si>
  <si>
    <t>Análisis Trimestre 2:</t>
  </si>
  <si>
    <t>Análisis Trimestre 1:</t>
  </si>
  <si>
    <t>ANALISIS DE INFORMACIÓN</t>
  </si>
  <si>
    <t>GRAFICA DE INDICADOR</t>
  </si>
  <si>
    <t>% Cumplimiento</t>
  </si>
  <si>
    <t>Resultado</t>
  </si>
  <si>
    <t>Meta</t>
  </si>
  <si>
    <t>Dic</t>
  </si>
  <si>
    <t>Nov</t>
  </si>
  <si>
    <t>Oct</t>
  </si>
  <si>
    <t>Sep</t>
  </si>
  <si>
    <t>Ago</t>
  </si>
  <si>
    <t>Jul</t>
  </si>
  <si>
    <t>Jun</t>
  </si>
  <si>
    <t>May</t>
  </si>
  <si>
    <t>Abr</t>
  </si>
  <si>
    <t>Mar</t>
  </si>
  <si>
    <t>Feb</t>
  </si>
  <si>
    <t>Ene</t>
  </si>
  <si>
    <t>Mes</t>
  </si>
  <si>
    <t>DATOS</t>
  </si>
  <si>
    <t>MEDICIÓN</t>
  </si>
  <si>
    <t>Coordinador Grupo de Cobro Coactivo y Judicial</t>
  </si>
  <si>
    <t>Número</t>
  </si>
  <si>
    <t>Inventario de expedientes de cobro coactivo</t>
  </si>
  <si>
    <t>RESPONSABLE</t>
  </si>
  <si>
    <t>UNIDAD DE MEDIDA</t>
  </si>
  <si>
    <t>FUENTE</t>
  </si>
  <si>
    <t>NOMBRE DE LA VARIABLE</t>
  </si>
  <si>
    <t>DATOS DE LAS VARIABLES</t>
  </si>
  <si>
    <t>PERIODO DE ANALISIS</t>
  </si>
  <si>
    <t>FRECUENCIA DE SEGUIMIENTO</t>
  </si>
  <si>
    <t>FRECUENCIA DE MEDICION</t>
  </si>
  <si>
    <t>PORCENTAJE</t>
  </si>
  <si>
    <t>Menor a 0,8%</t>
  </si>
  <si>
    <t>ROJO</t>
  </si>
  <si>
    <t>Entre 0,8% y 0,9%</t>
  </si>
  <si>
    <t>AMARILLO</t>
  </si>
  <si>
    <t>Mayor a 1%</t>
  </si>
  <si>
    <t>VERDE</t>
  </si>
  <si>
    <t>RANGO DE CUMPLIMIENTO</t>
  </si>
  <si>
    <t>Reducir al menos el 1% en el saldo de los expedientes</t>
  </si>
  <si>
    <t>META</t>
  </si>
  <si>
    <t>Denominador: Número de expedientes de cobro coactivo a gestionar en el trimestre (número de expedientes de cobro coactivo al inicar el trimestrre + número de expedientes de cobro coactivo que ingresó en el trimestre)</t>
  </si>
  <si>
    <t>Numerador : Número de expedientes de cobro coactivo gestionados en el trimestre (número de expedientes de cobro coactivo al finalizar el trimestre + número de expedientes de cobro coactivo recibidos en el trimestre - número de expedientes de cobro coactivo a al iniciar el trimestre)</t>
  </si>
  <si>
    <t>DEFINICIÓN DE LAS VARIABLES</t>
  </si>
  <si>
    <t>Número de expedientes gestionados en el trimestre
______________________________________________________
saldo a gestionar en el trimestre</t>
  </si>
  <si>
    <t>FORMULACIÓN</t>
  </si>
  <si>
    <t>COMO SE MIDE EL INDICADOR</t>
  </si>
  <si>
    <t>OBJETIVO ESTRATEGICO</t>
  </si>
  <si>
    <t>Medir la gestión realizada por el equipo de cobro coactivo, de tal forma que se logre reducir el número de expedientes</t>
  </si>
  <si>
    <t>OBJETIVO DEL INDICADOR</t>
  </si>
  <si>
    <t>Gestión de reducción de expedientes de cobro coactivo</t>
  </si>
  <si>
    <t>NOMBRE DEL INDICADOR</t>
  </si>
  <si>
    <t>PROCESO</t>
  </si>
  <si>
    <t>Efectividad</t>
  </si>
  <si>
    <t>TIPO DE INDICADOR</t>
  </si>
  <si>
    <t>AÑO</t>
  </si>
  <si>
    <t>HOJA DE VIDA DE INDICADORES</t>
  </si>
  <si>
    <t>Pagina 1 de 1</t>
  </si>
  <si>
    <t>FORMATO: HOJA DE VIDA INDICADORES</t>
  </si>
  <si>
    <t>Versión 004</t>
  </si>
  <si>
    <t>PROCESO: GESTIÓN INTEGRAL</t>
  </si>
  <si>
    <t>Fecha: 14 de junio de 2019</t>
  </si>
  <si>
    <t>SISTEMA DE GESTIÓN INTEGRADO</t>
  </si>
  <si>
    <t>Código: GC-F-006</t>
  </si>
  <si>
    <t>SUPERINTENDENCIA DE SOCIEDADES</t>
  </si>
  <si>
    <t>% de expedientes de cobro coactivo gestionados en el trimestre</t>
  </si>
  <si>
    <t>Número de expedientes de cobro coactivo al finalizar el trimestre</t>
  </si>
  <si>
    <t>Total expedientes a gestionar en el trimestre</t>
  </si>
  <si>
    <t>Número de expedientes de cobro coactivo recibidos en el trimestre</t>
  </si>
  <si>
    <t>Número de expedientes de cobro coactivo a al iniciar el trimestre</t>
  </si>
  <si>
    <t>Grupo de Cobro Coactivo y Judicial</t>
  </si>
  <si>
    <t>TOTAL T4</t>
  </si>
  <si>
    <t>TOTAL T3</t>
  </si>
  <si>
    <t>TOTAL T2</t>
  </si>
  <si>
    <t>TOTAL T1</t>
  </si>
  <si>
    <t>OBSERVACIONES</t>
  </si>
  <si>
    <t>GRUPO</t>
  </si>
  <si>
    <t xml:space="preserve">PROCESO: GESTION FINANCIERA Y CONTABLE </t>
  </si>
  <si>
    <t>FORMATO: DATOS INDICADORES PROCESOS</t>
  </si>
  <si>
    <t>Version: 004</t>
  </si>
  <si>
    <t>PROCESO:  GESTION INTEGRAL</t>
  </si>
  <si>
    <t>SISTEMA DE GESTION INTEGRADO</t>
  </si>
  <si>
    <t>Codigo: GC-F-006</t>
  </si>
  <si>
    <t>Coordinador Grupo de Tesoreria</t>
  </si>
  <si>
    <t>Millones de pesos</t>
  </si>
  <si>
    <t>SIIF NACION - Reporte Recaudos por Imputar</t>
  </si>
  <si>
    <t>Menor a 45%</t>
  </si>
  <si>
    <t>Entre 45% y 49,9%</t>
  </si>
  <si>
    <t>Mayor a 49,9%</t>
  </si>
  <si>
    <t>Gestionar los documentos de recaudo pendientes por clasificar al iniciar el período</t>
  </si>
  <si>
    <t>Denominador: es el saldo de documentos de recaudo pendientes por clasificar al iniciar el período</t>
  </si>
  <si>
    <t>Numerador: es el saldo inicial de documentos de recaudo clasificados en el período (Saldo Inicial - Saldo Final)</t>
  </si>
  <si>
    <t>(Saldo inicial de documentos - saldo final de documentos)
_____________________________________________________________
Saldo inicial de documentos</t>
  </si>
  <si>
    <t>Imputar oportunamente los ingresos al aforo y a la cartera de la entidad</t>
  </si>
  <si>
    <t xml:space="preserve">GESTION DE DOCUMENTOS DE RECAUDO PENDIENTES POR CLASIFICAR  </t>
  </si>
  <si>
    <t>% de documentos gestionados</t>
  </si>
  <si>
    <t>Saldo final de documentos de recaudo pendientes por clasificar Millones</t>
  </si>
  <si>
    <t>Saldo inicial de documentos de recaudo pendientes por clasificar Millones</t>
  </si>
  <si>
    <t>Acumulado vigencia</t>
  </si>
  <si>
    <t>Diciembre</t>
  </si>
  <si>
    <t>Noviembre</t>
  </si>
  <si>
    <t>Octubre</t>
  </si>
  <si>
    <t>Septiembre</t>
  </si>
  <si>
    <t>Agosto</t>
  </si>
  <si>
    <t>Julio</t>
  </si>
  <si>
    <t>Junio</t>
  </si>
  <si>
    <t>Mayo</t>
  </si>
  <si>
    <t>Abril</t>
  </si>
  <si>
    <t>Marzo</t>
  </si>
  <si>
    <t>Febrero</t>
  </si>
  <si>
    <t>Enero</t>
  </si>
  <si>
    <t>Promedio vigencia</t>
  </si>
  <si>
    <t>Coordinador Grupo de Contabilidad
Coordinador Grupo de Cartera</t>
  </si>
  <si>
    <t>SIIF NACION - Estados Financieros</t>
  </si>
  <si>
    <t>UNIDAD DE MEDIDA DE CUMPLIMIENTO</t>
  </si>
  <si>
    <t>Menor a 80%</t>
  </si>
  <si>
    <t>Entre 80% y 89%</t>
  </si>
  <si>
    <t>Mayor a 90%</t>
  </si>
  <si>
    <t>Gestionar trimestralmente al menos el 6% del saldo de la cartera de multas de la Entidad</t>
  </si>
  <si>
    <t>Denominador: saldo a gestionar en el trimestre (saldo de cartera al inicar el trimestrre + el saldo de cartera que ingresó en el trimestre)</t>
  </si>
  <si>
    <t>Numerador: saldo gestionado en el trimestre (saldo de cartera al iniciar el trimestre + saldo de cartera que ingresó en el trimestre - saldo de cartera al finalizar el trimestre)</t>
  </si>
  <si>
    <t>saldo gestionado en trimestre
______________________________________________________
saldo a gestionar en el trimestre</t>
  </si>
  <si>
    <t>Disminuir el saldo de cartera de multas de la Entidad</t>
  </si>
  <si>
    <t>Gestión de la cartera de multas</t>
  </si>
  <si>
    <t>% de saldo gestionado</t>
  </si>
  <si>
    <t>total a gestionar</t>
  </si>
  <si>
    <t>Saldo de cartera al finalizar el trimestre Millones</t>
  </si>
  <si>
    <t>Saldo de cartera que ingresó en el trimestre Millones</t>
  </si>
  <si>
    <t>Saldo de cartera al iniciar el trimestre Millones</t>
  </si>
  <si>
    <t>TOTAL VIGENCIA</t>
  </si>
  <si>
    <t>TRIMESTRE IV Diciembre 31</t>
  </si>
  <si>
    <t>TRIMESTRE III Septiembre 30</t>
  </si>
  <si>
    <t>TRIMESTRE II Junio 30</t>
  </si>
  <si>
    <t>TRIMESTRE I Marzo 31</t>
  </si>
  <si>
    <r>
      <rPr>
        <b/>
        <sz val="10"/>
        <rFont val="Arial"/>
        <family val="2"/>
      </rPr>
      <t>Trimestre III y IV</t>
    </r>
    <r>
      <rPr>
        <sz val="10"/>
        <rFont val="Arial"/>
        <family val="2"/>
      </rPr>
      <t>: Reducir al menos el 70% del saldo de la cartera de contribuciones de la entidad</t>
    </r>
  </si>
  <si>
    <r>
      <rPr>
        <b/>
        <sz val="10"/>
        <rFont val="Arial"/>
        <family val="2"/>
      </rPr>
      <t>Trimestre I y II</t>
    </r>
    <r>
      <rPr>
        <sz val="10"/>
        <rFont val="Arial"/>
        <family val="2"/>
      </rPr>
      <t>: Reducir al menos el 1% del saldo de la cartera de contribuciones de la entidad</t>
    </r>
  </si>
  <si>
    <t>Numerador: saldo gestionado en el trimestre (saldo de cartera al iniciar el trimestre + saldo de cartera que ingresó en el trimestre - saldo de cartera al fializar el trimestre)</t>
  </si>
  <si>
    <t>Disminuir el saldo de cartera de contribuciones de la Entidad</t>
  </si>
  <si>
    <t>Recuperación de la cartera de contribuciones</t>
  </si>
  <si>
    <t>saldo de cartera al finalizar el trimestre Millones</t>
  </si>
  <si>
    <t>Gestión de la cartera de contribuciones</t>
  </si>
  <si>
    <t>Cumplimiento metas sector - recursos obligados</t>
  </si>
  <si>
    <t>% recursos obligados entidad 
---------------------------------------------------------------------- x 100
% meta recursos obligados sector</t>
  </si>
  <si>
    <r>
      <t xml:space="preserve">Recursos obligados por la entidad: </t>
    </r>
    <r>
      <rPr>
        <sz val="10"/>
        <rFont val="Arial"/>
        <family val="2"/>
      </rPr>
      <t>Comprende el valor de todos los bienes y/o servicios solicitados por la entidad y cuyo trámite de adquisición ha finalizado y perfeccionado legalmente, con la colocación de la respectiva orden de compra o firma del contrato, independientemente del momento que se recibe, paga o utiliza. Los compromisos son los actos y contratos expedidos o celebrados por la entidad, en desarrollo de la capacidad de contratar y de comprometer el presupuesto, realizados en cumplimiento de las funciones públicas asignadas por la ley.</t>
    </r>
    <r>
      <rPr>
        <b/>
        <sz val="10"/>
        <rFont val="Arial"/>
        <family val="2"/>
      </rPr>
      <t xml:space="preserve">
Recursos obligados sector: </t>
    </r>
    <r>
      <rPr>
        <sz val="10"/>
        <rFont val="Arial"/>
        <family val="2"/>
      </rPr>
      <t>Es la mejor ejecución registrada en los últimos años por cada entidad. Al iniciar cada vigencia, la Oficina Asesora de Planeación Sectorial revisa el comportamiento de ejecución presupuestal de los últimos años para cada entidad adscrita al Ministerio de Comercio, Industria y Turismo, selecciona la mejor ejecución reportada para cada entidad, y la fija como línea base para medir el cumplimiento de metas para entidad durante la vigencia fiscal.</t>
    </r>
  </si>
  <si>
    <t>RANGO</t>
  </si>
  <si>
    <t>Mayor a 93%</t>
  </si>
  <si>
    <t>Entre 85% y 93%</t>
  </si>
  <si>
    <t>Inferior a 85%</t>
  </si>
  <si>
    <t>Recursos obligados real por la entidad</t>
  </si>
  <si>
    <t>Reporte de ejecución agregada de SIIF NACION</t>
  </si>
  <si>
    <t>Director Financiero                                                  Coordinador Grupo Presupuesto</t>
  </si>
  <si>
    <t xml:space="preserve">Recursos apropiados por la entidad </t>
  </si>
  <si>
    <t>Decreto de liquidación de PGN 2022 - Reporte de ejecución agregada de SIIF NACION</t>
  </si>
  <si>
    <t>MES</t>
  </si>
  <si>
    <t>ENE</t>
  </si>
  <si>
    <t>FEB</t>
  </si>
  <si>
    <t>MAR</t>
  </si>
  <si>
    <t>ABR</t>
  </si>
  <si>
    <t>MAY</t>
  </si>
  <si>
    <t>JUN</t>
  </si>
  <si>
    <t>JUL</t>
  </si>
  <si>
    <t>AGOS</t>
  </si>
  <si>
    <t>SEP</t>
  </si>
  <si>
    <t>OCT</t>
  </si>
  <si>
    <t>NOV</t>
  </si>
  <si>
    <t>DIC</t>
  </si>
  <si>
    <t>PROMEDIO</t>
  </si>
  <si>
    <t>Meta sector MinCIT</t>
  </si>
  <si>
    <t>%</t>
  </si>
  <si>
    <t>% recursos obligados real entidad</t>
  </si>
  <si>
    <t>Cumplimiento meta</t>
  </si>
  <si>
    <t>PROCESO: GESTION FINANCIERA Y CONTABLE</t>
  </si>
  <si>
    <t xml:space="preserve">Enero </t>
  </si>
  <si>
    <t>RESULTADO</t>
  </si>
  <si>
    <t>TOTAL</t>
  </si>
  <si>
    <t>Director Financiero
Coordinador Grupo de Presupuesto</t>
  </si>
  <si>
    <t>Recursos obligados real por la entidad (funcionamiento + inversión) Millones</t>
  </si>
  <si>
    <t>Recursos apropiados por la entidad  (funcionamiento + inversión) Millones</t>
  </si>
  <si>
    <t xml:space="preserve">% ejecución real recursos obligados real por la entidad (funcionamiento + inversión) </t>
  </si>
  <si>
    <t xml:space="preserve">% Ejecución de recursos obligados meta sector (MinCIT) (funcionamiento + inversión) </t>
  </si>
  <si>
    <t>MEDICIÓN DEL RECAUDO</t>
  </si>
  <si>
    <t>Medir el recaudo real en relación con el determinado en el decreto de liquidación del Ministerio de Hacienda de tal forma que se garantice que se cuentan con los recursos suficientes para la ejecución del gasto en la presente vigencia.</t>
  </si>
  <si>
    <t>Trimestre I: &gt;=3%
Trimestre II: &gt;=7%
Trimestre III: &gt;=90%
Trimestre IV: &gt;=95%</t>
  </si>
  <si>
    <t>Trimestre I: &gt;=2% y &lt;2,9%
Trimestre II: &gt;=6% y &lt;6,9%
Trimestre III: &gt;=80% y &lt;89,9%
Trimestre IV: &gt;=90% y &lt;94,9%</t>
  </si>
  <si>
    <t>Trimestre I: &gt;=1% y &lt;2%
Trimestre II: &lt;6,9%
Trimestre III: &lt;89,9%
Trimestre IV: &lt;94%</t>
  </si>
  <si>
    <t>Recaudo real recursos propios</t>
  </si>
  <si>
    <t>Informe de Contribuciones, Multas, Rendimientos financieros , cuotas partes pensionales, vivienda y otros</t>
  </si>
  <si>
    <t>Pesos</t>
  </si>
  <si>
    <t>Director Financiero                                                                 Coordinador Grupo de Tesorería</t>
  </si>
  <si>
    <t>Recaudo aforado recursos propios</t>
  </si>
  <si>
    <t>Distribución establecida en el Decreto de Liquidación del Presupuesto</t>
  </si>
  <si>
    <t>% RECAUDO REAL</t>
  </si>
  <si>
    <t>Grupo</t>
  </si>
  <si>
    <t>Período de medición</t>
  </si>
  <si>
    <t>Concepto</t>
  </si>
  <si>
    <t>Variables MIllones</t>
  </si>
  <si>
    <t>Trimestre I</t>
  </si>
  <si>
    <t>Trimestre II</t>
  </si>
  <si>
    <t>Trimestre III</t>
  </si>
  <si>
    <t>Trimestre IV</t>
  </si>
  <si>
    <t>Dicienbre</t>
  </si>
  <si>
    <t>Grupo de Tesorería</t>
  </si>
  <si>
    <t>Multas- Intereses</t>
  </si>
  <si>
    <t xml:space="preserve">Valor de multas recaudadas </t>
  </si>
  <si>
    <t>Recaudo de multas aforado</t>
  </si>
  <si>
    <t>Contribuciones</t>
  </si>
  <si>
    <t>Valor de contribuciones recaudadas</t>
  </si>
  <si>
    <t>Recaudo de contribuciones aforado</t>
  </si>
  <si>
    <t>Rendimientos Financieros</t>
  </si>
  <si>
    <t>Valor de Intereses</t>
  </si>
  <si>
    <t>Recaudo por Intereses</t>
  </si>
  <si>
    <t>Recuperación de cartera, prestamos y reintegros</t>
  </si>
  <si>
    <t>Valor de Cartera personas naturale, cuotas partes y reintegros</t>
  </si>
  <si>
    <t>Recaudo aforado de cartera personas naturales, cuotas partes y reintegros</t>
  </si>
  <si>
    <t>Total Recursos Recaudados</t>
  </si>
  <si>
    <t xml:space="preserve">Valor Total del Recaudo </t>
  </si>
  <si>
    <t>Valor Total Aforado</t>
  </si>
  <si>
    <t>Calidad</t>
  </si>
  <si>
    <t>CONCILIACION CON DESVIACION</t>
  </si>
  <si>
    <t xml:space="preserve">Garantizar una desviación menor al 5% en la conciliación de los tres items principales  </t>
  </si>
  <si>
    <t xml:space="preserve"> Valor cuentas a conciliar (Cartera total, propiedad planta y equipo, Provision Litigios ) Recibidas
 1   -            ---------------------------------------------------------------------------------------------------------------------------------------------------------- x 100
Valor Saldo Contabilidad (Cartera, Almacen y Defensa Judicial) </t>
  </si>
  <si>
    <r>
      <t xml:space="preserve">Numerador: Valor Cuentas a conciliar recibidas de las areas responsables: Saldos de Multas y Contribuciones; Propiedad planta y Equipo y Provision Litigios reportados por las areas responsables. 
Denominador: Saldo Contabilidad de la cuenta a conciliar al cierre del mes.
</t>
    </r>
    <r>
      <rPr>
        <sz val="10"/>
        <rFont val="Arial"/>
        <family val="2"/>
      </rPr>
      <t xml:space="preserve">Los Estados Financieros cierran el 25 del mes siguiente al semestre de análisis, por esta razón la información se reportará en los meses de  julio de la vigencia actual  y enero de la siguiente vigencia. </t>
    </r>
  </si>
  <si>
    <t>Entre 0 y 5%</t>
  </si>
  <si>
    <t>Entre 5.1% y 6%</t>
  </si>
  <si>
    <t>Mayor a 6%</t>
  </si>
  <si>
    <t xml:space="preserve"> Valor cuentas a conciliar (Cartera total, propiedad planta y equipo, Provision Litigios ) REcibidas</t>
  </si>
  <si>
    <t>Conciliacion de Cartera, Propiedad planta y Equipo y Provision Litigios recibidas de las areas responsables</t>
  </si>
  <si>
    <t>Director Financiero                                                                 Coordinador Grupo de Contabilidad</t>
  </si>
  <si>
    <t xml:space="preserve">Valor Saldo Contabilidad (Cartera, Almacen y Defensa Judicial) </t>
  </si>
  <si>
    <t>Saldo contable de esas mismas cuentas en SIIF  al corte del periodo conciliado</t>
  </si>
  <si>
    <t>Desviación</t>
  </si>
  <si>
    <t>Análisis Semestre 1:</t>
  </si>
  <si>
    <t>Análisis Semestre 2:</t>
  </si>
  <si>
    <t>PROCESO GESTION FINANCIERA Y CONTABLE</t>
  </si>
  <si>
    <t>Semestre I</t>
  </si>
  <si>
    <t>Semestre II</t>
  </si>
  <si>
    <t>Observaciones</t>
  </si>
  <si>
    <t>Desviación semestre 1</t>
  </si>
  <si>
    <t>Desviación semestre 2</t>
  </si>
  <si>
    <t>Grupo de Contabilidad</t>
  </si>
  <si>
    <t>CARTERA ( Contribuciones - Multas ) TOTAL REGISTROS CONTABILIDAD SIIF</t>
  </si>
  <si>
    <t>Registro en aplicativo CARTERA</t>
  </si>
  <si>
    <t>PROPIEDAD PLANTA Y EQUIPO REGISTROS SIIF</t>
  </si>
  <si>
    <t>PROPIEDAD PLANTA Y EQUIPO REGISTROS  APLICATIVO DE ACTIVOS</t>
  </si>
  <si>
    <t>REGISTROS PROVISIONES SIIF</t>
  </si>
  <si>
    <t>INFORME PROVISONES DEFENSA JUDICIAL</t>
  </si>
  <si>
    <t>TOTAL REGISTROS SIIF</t>
  </si>
  <si>
    <t>TOTAL REGISTROS APLICATIVOS E INFORME</t>
  </si>
  <si>
    <t>Afianzar el acompañamiento permanente con acciones pedagógicas enfocadas al cumplimiento normativo, así como, a la promoción de una cultura de transparencia, integridad y ética empresarial.</t>
  </si>
  <si>
    <t>RECAUDO REAL (multas+contribuciones+rendimientos financieros+cuotas partes pensionales, vivienda y otros)
            -------------------------------------------------------------------------------------------------------------------------------------------   X 100
RECAUDO AFORADO</t>
  </si>
  <si>
    <t xml:space="preserve">Secretario General </t>
  </si>
  <si>
    <t xml:space="preserve">Verificar el cumplimiento de las metas estableciadas  por la entidad donde se presente un aumento en relación con el anterior de 2 porcentuales sobre la base establecida en la vigencia anterior. </t>
  </si>
  <si>
    <t>ACUMULADO AÑO 2023</t>
  </si>
  <si>
    <t>Promedio vigencia 2023</t>
  </si>
  <si>
    <t>Recursos obligados Meta Entidad</t>
  </si>
  <si>
    <t>Archivo de excel con dato de la meta propuesta por la Entidad</t>
  </si>
  <si>
    <t>Vigencia 2023</t>
  </si>
  <si>
    <t>TRIMESTRE I Marzo 31 2023</t>
  </si>
  <si>
    <t>TRIMESTRE II Junio 30 2023</t>
  </si>
  <si>
    <t>TRIMESTRE III Septiembre 30 2023</t>
  </si>
  <si>
    <t>TRIMESTRE IV Diciembre 31 2023</t>
  </si>
  <si>
    <t>TOTAL VIGENCIA 2023</t>
  </si>
  <si>
    <t>Consolidado 2023</t>
  </si>
  <si>
    <t>Total Vigencia 2023</t>
  </si>
  <si>
    <t>Total a gestionar</t>
  </si>
  <si>
    <t>• Enero: 5,1 %
• Febrero: 9,3 %
• Marzo:  13,1%                                                                                                                                                                                                                                                                                                                
• Abril :  20,6 %                                                                                                                                                                                                                                                                                                                                      • Mayo:  27,7%                                                                                                                                                                                                                                                                                                                                       • Junio:  36,4%
• Julio:  42,3  %
• Agosto:  48,2 %
• Septiembre: 56,5 %
• Octubre: 62,4%
• Noviembre: 72,6  %
• Diciembre:  91,9 %</t>
  </si>
  <si>
    <r>
      <t xml:space="preserve">RECAUDO REAL RECURSOS PROPIOS: </t>
    </r>
    <r>
      <rPr>
        <sz val="10"/>
        <rFont val="Arial"/>
        <family val="2"/>
      </rPr>
      <t>Sumas efectivamente recibidas por las diferentes fuentes de financiamiento (multas+contribuciones+cuotas partes pensionales, vivienda y otros)</t>
    </r>
    <r>
      <rPr>
        <b/>
        <sz val="10"/>
        <rFont val="Arial"/>
        <family val="2"/>
      </rPr>
      <t xml:space="preserve">.
RECAUDO AFORADO RECURSOS PROPIOS : </t>
    </r>
    <r>
      <rPr>
        <sz val="10"/>
        <rFont val="Arial"/>
        <family val="2"/>
      </rPr>
      <t>Valor de los recursos previstos a recaudar en el decreto de liquidación para la vigencia 2024</t>
    </r>
    <r>
      <rPr>
        <b/>
        <sz val="10"/>
        <rFont val="Arial"/>
        <family val="2"/>
      </rPr>
      <t xml:space="preserve">
Para el primer Trimestre</t>
    </r>
    <r>
      <rPr>
        <sz val="10"/>
        <rFont val="Arial"/>
        <family val="2"/>
      </rPr>
      <t xml:space="preserve"> : el cumplimiento es del 3% del total del aforo o 100%</t>
    </r>
    <r>
      <rPr>
        <b/>
        <sz val="10"/>
        <rFont val="Arial"/>
        <family val="2"/>
      </rPr>
      <t xml:space="preserve">
Para el segundo Trimestre: </t>
    </r>
    <r>
      <rPr>
        <sz val="10"/>
        <rFont val="Arial"/>
        <family val="2"/>
      </rPr>
      <t>el cumplimiento es del  el 7% del total del aforo o 100%</t>
    </r>
    <r>
      <rPr>
        <b/>
        <sz val="10"/>
        <rFont val="Arial"/>
        <family val="2"/>
      </rPr>
      <t xml:space="preserve">
Para el Tercer Trimestre: </t>
    </r>
    <r>
      <rPr>
        <sz val="10"/>
        <rFont val="Arial"/>
        <family val="2"/>
      </rPr>
      <t>el cumplimiento es del 98% del total del aforo o 100%</t>
    </r>
    <r>
      <rPr>
        <b/>
        <sz val="10"/>
        <rFont val="Arial"/>
        <family val="2"/>
      </rPr>
      <t xml:space="preserve">
Para el Cuarto Trimestre: </t>
    </r>
    <r>
      <rPr>
        <sz val="10"/>
        <rFont val="Arial"/>
        <family val="2"/>
      </rPr>
      <t xml:space="preserve">el cumplimiento es el 100% del total del aforo o 100% </t>
    </r>
    <r>
      <rPr>
        <b/>
        <sz val="10"/>
        <rFont val="Arial"/>
        <family val="2"/>
      </rPr>
      <t xml:space="preserve">                                                                                                                                                                                                                                                                 
</t>
    </r>
  </si>
  <si>
    <t>Acumulado vigencia 2024</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</si>
  <si>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</si>
  <si>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</si>
  <si>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</si>
  <si>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</si>
  <si>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</si>
  <si>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</si>
  <si>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</si>
  <si>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1T: Obedece al cobro de cartera que incluye pagos por gastos de administración de sociedades en procesos de insolvencia y que son deudoras de la entidad</t>
  </si>
  <si>
    <t>2T: Se encuentra pendiente la baja de los expedientes castigados en junio 2024</t>
  </si>
  <si>
    <t>El saldo registrado en el según trimestre es un dato parcial ya que el grupo de cartera se encuentra realizando la conciliacion y el 20 de julio se tendra los datos finales</t>
  </si>
  <si>
    <t>100%
Gestionar trimestralmente al menos el 6% del saldo de la cartera de multas de la Entidad</t>
  </si>
  <si>
    <t>Entre 90% y 99%
Gestionar trimestralmente al menos entre el 5,4% y el 5.9% del saldo de la cartera de multas de la Entidad</t>
  </si>
  <si>
    <t>Menor a 90%
Gestionar trimestralmente menos del 5.4% del saldo de la cartera de multas de la Entidad</t>
  </si>
  <si>
    <t>Se confirma que las metas propuestas al Ministerio de Comercio, Industria y Turismo han sido cumplidas satisfactoriamente. Estas metas fueron elaboradas considerando el promedio de los resultados obtenidos durante los últimos tres años. Este enfoque, basado en datos históricos, asegura que las metas sean realistas y alineadas con el desempeño promedio sectorial. La evaluación demuestra que los objetivos establecidos se han alcanzado, reflejando una adecuada planificación y ejecución en consonancia con las tendencias observadas en el periodo mencionado.</t>
  </si>
  <si>
    <t>1T: La diferencia en la cartera de cobro se debe principalmente a la gestión de pagos pendientes que incluyen los gastos de administración generados por sociedades que se encuentran en procesos de insolvencia. Estas sociedades han incurrido en obligaciones económicas con la entidad, las cuales deben ser recuperadas para garantizar el cumplimiento de los compromisos financieros. El cobro está enfocado en la recuperación de esos montos adeudados, que corresponden a los costos operativos derivados de la administración de las sociedades mientras atraviesan su situación de insolvencia, lo que justifica el seguimiento de la cartera en estas circunstancias.</t>
  </si>
  <si>
    <t>2T: La diferencia en la cartera de cobro se debe principalmente a la gestión de pagos pendientes que incluyen los gastos de administración generados por sociedades que se encuentran en procesos de insolvencia. Estas sociedades han incurrido en obligaciones económicas con la entidad, las cuales deben ser recuperadas para garantizar el cumplimiento de los compromisos financieros. El cobro está enfocado en la recuperación de esos montos adeudados, que corresponden a los costos operativos derivados de la administración de las sociedades mientras atraviesan su situación de insolvencia, lo que justifica el seguimiento de la cartera en estas circunstancias.</t>
  </si>
  <si>
    <t>Corresponde con el recaudo habitual de multas y contribuciones del primer trimestre y los abonos adicionales por cesantias a los creditos de vivienda
El monto recaudado corresponde al ingreso habitual de multas y contribuciones durante el primer trimestre del año, sumado a los abonos adicionales realizados con cargo a las cesantías en los créditos de vivienda. Esta combinación de fuentes refleja un comportamiento financiero acorde con lo proyectado para este periodo.</t>
  </si>
  <si>
    <t>Corresponde con el recaudo habitual de multas y contribuciones del segundo trimestre con corte a julio 4 se debe terner presente que los recaudos se cierran el 15 de cada mes lo cual puede hacer variar el indicador
El recaudo registrado hasta el 4 de julio corresponde al comportamiento habitual de las multas y contribuciones del segundo trimestre. Sin embargo, es importante tener en cuenta que el cierre definitivo de los recaudos ocurre el día 15 de cada mes, lo que podría generar variaciones en el indicador final al incorporar los ingresos posteriores a esta fecha.</t>
  </si>
  <si>
    <t>Corresponde a las partidas pendientes por aplicar o devolver según los analisis de las coordinaciones de Tesoreria Cartera y Contabilidad
El análisis muestra un patrón de aumento en los documentos pendientes por clasificar durante los primeros tres meses del año, con un desempeño inicial sobresaliente en enero, seguido por una disminución  en febrero y al igaul que en el mes de marzo. Este comportamiento subraya la necesidad de revisar y optimizar los procesos de gestión de documentos para mejorar la eficiencia y reducir la acumulación de pendientes en el futuro.</t>
  </si>
  <si>
    <t xml:space="preserve">El análisis muestra una variabilidad significativa en la gestión de documentos pendientes a lo largo del trimestre. Aunque se logró una eficiencia destacada en abril, la gestión se volvió menos efectiva en mayo y solo mostró una ligera mejora en junio. Estos resultados destacan la necesidad de revisar y optimizar los procesos de gestión para abordar la acumulación de documentos y mejorar la eficiencia en los próximos meses.
</t>
  </si>
  <si>
    <t xml:space="preserve">Se ha registrado un incremento significativo en el recaudo de la cartera de multas correspondientes tanto a vigencias anteriores como a la vigencia actual. Este aumento en el recaudo abarca las multas acumuladas de años anteriores, que se han recuperado de manera efectiva, así como las multas impuestas en el período más reciente. La mejora en la recaudación refleja un esfuerzo exitoso en la gestión y seguimiento de las obligaciones financieras por parte de los contribuyentes, generando la optimización de los ingresos y a la regularización de los pagos pendientes en ambos períodos.
</t>
  </si>
  <si>
    <t>Se ha registrado un incremento significativo en el recaudo de la cartera de multas correspondientes tanto a vigencias anteriores como a la vigencia actual. Este aumento en el recaudo abarca las multas acumuladas de años anteriores, que se han recuperado de manera efectiva, así como las multas impuestas en el período más reciente. La mejora en la recaudación refleja un esfuerzo exitoso en la gestión y seguimiento de las obligaciones financieras por parte de los contribuyentes, generando la optimización de los ingresos y a la regularización de los pagos pendientes en ambos períodos.</t>
  </si>
  <si>
    <t>Se recauda contribución del segundo lote de 2023 y contribuciones anteriores a 2023
El monto reportado corresponde a la recaudación de contribuciones del segundo lote correspondiente al año 2023, así como a las contribuciones acumuladas de años anteriores. Esta recaudación incluye tanto los pagos efectuados en el segundo lote de contribución  del año 2023 como los ingresos por conceptos de contribuciones que habían quedado pendientes de años anteriores. La gestión de estas contribuciones se realiza con el objetivo de regularizar los pagos atrasados y garantizar el cumplimiento de las obligaciones fiscales de los contribuyentes.</t>
  </si>
  <si>
    <t xml:space="preserve">La diferencia en Cartera de Multas se refiere a saldos a favor por revocatoria cuyo tramite de devolucion esta en tesoreria, otros son porque quedo sin efecto la ejecutoria, y esta pendiente la devolucion. o por saldos a favor pendientes de devolución.        
La diferencia en la cartera de contribuciones se debe, en primer lugar, a saldos a favor derivados de revocatorias, cuyo trámite de devolución se encuentra en proceso en la Tesorería. También se incluyen saldos a favor por disminucion de la contribucion.                                                                                                                   </t>
  </si>
  <si>
    <t>Es importante señalar que la diferencia en la cartera de cobro se debe, en gran parte, a la gestión de pagos pendientes vinculados a sociedades en procesos de insolvencia. Estas sociedades han generado obligaciones económicas con la entidad, principalmente por los gastos de administración. La recuperación de estos montos es esencial para cumplir con los compromisos financieros, y el enfoque de cobro está dirigido a asegurar la recuperación de dichos costos operativos, lo que justifica la vigilancia estricta de la cartera en estas circunstancias.</t>
  </si>
  <si>
    <t xml:space="preserve">
La evaluación confirma que las metas propuestas al Ministerio de Comercio, Industria y Turismo han sido cumplidas satisfactoriamente, gracias a un enfoque basado en los promedios de los últimos tres años. Este análisis histórico permitió establecer metas realistas y alineadas con el desempeño sectorial. La combinación de una sólida gestión financiera y una eficiente recuperación de pagos pendientes ha sido clave para este éxito, reflejando una planificación adecuada y una ejecución en línea con las tendencias observadas, lo que ha permitido superar las expectativas y fortalecer el compromiso con los proyectos establecidos.
La ejecución real de los recursos obligados pasó del 45% al 58%, superando las metas sectoriales del MinCIT, lo que señala una mejora en la eficiencia organizativa.</t>
  </si>
  <si>
    <t xml:space="preserve">El análisis del tercer trimestre (T3) muestra un crecimiento sostenido en la cartera, tanto en términos de ingresos como de saldo final. Este aumento está estrechamente relacionado con el significativo incremento en el recaudo de multas, que abarca tanto las obligaciones correspondientes a vigencias anteriores como a la vigencia actual. La efectiva recuperación de multas acumuladas y recientes refleja un esfuerzo exitoso en la gestión y seguimiento de las obligaciones financieras de los contribuyentes.
La mejora en el porcentaje de saldo gestionado durante el trimestre refuerza la eficiencia de la administración de la cartera, optimizando los ingresos y regularizando los pagos pendientes. Este incremento en el recaudo y la mayor eficiencia en la gestión del saldo final destacan el fortalecimiento de la capacidad operativa de la entidad y su compromiso con la sostenibilidad financiera.
</t>
  </si>
  <si>
    <t>El análisis del tercer trimestre (T3) muestra un crecimiento notable en el saldo de la cartera, impulsado por la recaudación tanto del segundo lote de contribuciones de 2023 como de contribuciones y multas pendientes de años anteriores. Esta mejora en la recaudación, junto con un porcentaje elevado de saldo gestionado, refleja una gestión eficiente de la cartera y una optimización de los ingresos, consolidando la estabilidad financiera de la entidad.</t>
  </si>
  <si>
    <t xml:space="preserve">Análisis Trimestre 3:               
El análisis del período de abril a septiembre muestra una mejora significativa en la recaudación de multas, contribuciones, intereses y recuperación de cartera. De abril a junio, el recaudo de multas fue del 40%, mientras que de julio a septiembre aumentó al 76%. La recaudación de contribuciones también experimentó un fuerte incremento, pasando del 3% al 87%, evidenciando una mayor eficiencia en la captación de ingresos. Los intereses recaudados subieron del 53% al 90%, y la recuperación de cartera mejoró levemente del 42% al 46%.
En términos globales, el total recaudado en el segundo trimestre fue del 5.5% respecto al valor proyectado, mientras que en el tercer trimestre este porcentaje creció hasta el 86%, lo que refleja una gestión más efectiva de los recursos financieros y un notable avance en la ejecución de los objetivos de recaudación.                                                                                                                                                                                                                                                                                                                 </t>
  </si>
  <si>
    <t>El comportamiento mensual evidencia fluctuaciones importantes en la gestión de documentos. Los meses como agosto destacan por una eficiencia significativa, mientras que en otros (como abril y septiembre) se registran incrementos preocupantes en el saldo final. Esto resalta la necesidad de optimizar procesos para asegurar una gestión consistente y sostenible en la clasificación de documentos de recaudo.</t>
  </si>
  <si>
    <t>Solo se pueden actualizar al cierre de ingresos que es el 15 de cada ,mes: para Noviembre sera el 15 de diciembre
tesoreria todavia esta haciendo registros que afectan el saldo de la cuenta de Recaudos.</t>
  </si>
  <si>
    <t>En general, la entidad tuvo un desempeño favorable frente al sector, superándolo en tres de los cuatro meses analizados. Aunque en noviembre el sector estuvo ligeramente por encima, la entidad recuperó terreno en diciembre, cerrando con un porcentaje de ejecución superior.</t>
  </si>
  <si>
    <t>La diferencia en cartera multas se deben a saldos a favor por revocatoria o por devolucion o por disminucion de la multa.              La diferencia en cartera contribuciones se debe a saldo a favor por revocatoria.</t>
  </si>
  <si>
    <t>3T: Se impulso el cobro coactivo sobre contribuciones 2023</t>
  </si>
  <si>
    <t>4T: Se encuentra pendiente el cierre contable definitivo de la cartera lo que podria variar la cifra, una vez se apliquen todos los pagos de fin de año.</t>
  </si>
  <si>
    <t>En diciembre se logró una reducción significativa en el saldo final de documentos pendientes, pasando de $153.135.570 a $74.126.367. Este resultado refleja un esfuerzo destacado en la gestión y clasificación, lo que demuestra avances concretos en la optimización del proceso. Es importante mantener esta tendencia para garantizar una mayor eficiencia en los próximos periodos.</t>
  </si>
  <si>
    <t>Análisis Trimestre 4:
En el cuarto trimestre se logró un 97% del valor total aforado, mostrando una mejora significativa frente al 86% del tercer trimestre.
Multas e intereses: Recaudo del 98%, mejorando desde el 76%.
Contribuciones: Alcanzaron el 98%, frente al 87% anterior.
Rendimientos financieros: Sobresalieron con un 127% del valor aforado.
Recuperación de cartera: Avanzó del 46% al 74%, aunque sigue siendo el rubro con menor porcentaje.
Estos resultados reflejan una gestión eficiente y un avance importante en el cumplimiento de las metas de recaudo.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</si>
</sst>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0%"/>
    <numFmt numFmtId="165" formatCode="_(* #,##0.00_);_(* \(#,##0.00\);_(* &quot;-&quot;??_);_(@_)"/>
    <numFmt numFmtId="166" formatCode="_(* #,##0_);_(* \(#,##0\);_(* &quot;-&quot;??_);_(@_)"/>
    <numFmt numFmtId="167" formatCode="0.0"/>
    <numFmt numFmtId="168" formatCode="_(&quot;$&quot;* #,##0_);_(&quot;$&quot;* \(#,##0\);_(&quot;$&quot;* &quot;-&quot;_);_(@_)"/>
    <numFmt numFmtId="169" formatCode="_(* #,##0_);_(* \(#,##0\);_(* &quot;-&quot;_);_(@_)"/>
    <numFmt numFmtId="170" formatCode="[$$-240A]\ #,##0;[Red]\-[$$-240A]\ #,##0"/>
    <numFmt numFmtId="171" formatCode="[$-240A]d&quot; de &quot;mmmm&quot; de &quot;yyyy;@"/>
    <numFmt numFmtId="172" formatCode="_(&quot;$&quot;* #,##0.00_);_(&quot;$&quot;* \(#,##0.00\);_(&quot;$&quot;* &quot;-&quot;??_);_(@_)"/>
    <numFmt numFmtId="173" formatCode="0_ ;[Red]\-0\ "/>
    <numFmt numFmtId="174" formatCode="[$$-240A]\ #,##0.0000;[Red]\-[$$-240A]\ #,##0.0000"/>
    <numFmt numFmtId="175" formatCode="&quot;$&quot;\ #,##0"/>
  </numFmts>
  <fonts count="45" x14ac:knownFonts="1">
    <font>
      <sz val="11"/>
      <color theme="1"/>
      <name val="Calibri"/>
      <family val="2"/>
      <scheme val="minor"/>
    </font>
    <font>
      <sz val="10"/>
      <name val="Arial"/>
      <family val="2"/>
    </font>
    <font>
      <b/>
      <sz val="10"/>
      <color indexed="9"/>
      <name val="Arial"/>
      <family val="2"/>
    </font>
    <font>
      <b/>
      <sz val="10"/>
      <name val="Arial"/>
      <family val="2"/>
    </font>
    <font>
      <b/>
      <sz val="18"/>
      <name val="Arial"/>
      <family val="2"/>
    </font>
    <font>
      <sz val="9"/>
      <name val="Arial"/>
      <family val="2"/>
    </font>
    <font>
      <b/>
      <sz val="14"/>
      <color indexed="9"/>
      <name val="Arial"/>
      <family val="2"/>
    </font>
    <font>
      <sz val="9"/>
      <color indexed="8"/>
      <name val="Arial"/>
      <family val="2"/>
    </font>
    <font>
      <b/>
      <sz val="12"/>
      <color indexed="8"/>
      <name val="Arial"/>
      <family val="2"/>
    </font>
    <font>
      <b/>
      <sz val="10"/>
      <color indexed="8"/>
      <name val="Arial"/>
      <family val="2"/>
    </font>
    <font>
      <b/>
      <sz val="8"/>
      <color indexed="81"/>
      <name val="Tahoma"/>
      <family val="2"/>
    </font>
    <font>
      <sz val="8"/>
      <color indexed="81"/>
      <name val="Tahoma"/>
      <family val="2"/>
    </font>
    <font>
      <sz val="12"/>
      <name val="Arial"/>
      <family val="2"/>
    </font>
    <font>
      <b/>
      <sz val="12"/>
      <name val="Arial"/>
      <family val="2"/>
    </font>
    <font>
      <b/>
      <sz val="14"/>
      <name val="Arial"/>
      <family val="2"/>
    </font>
    <font>
      <b/>
      <sz val="14"/>
      <color indexed="8"/>
      <name val="Arial"/>
      <family val="2"/>
    </font>
    <font>
      <b/>
      <sz val="9"/>
      <name val="Arial"/>
      <family val="2"/>
    </font>
    <font>
      <sz val="10"/>
      <color indexed="56"/>
      <name val="Arial"/>
      <family val="2"/>
    </font>
    <font>
      <b/>
      <sz val="8"/>
      <color indexed="8"/>
      <name val="Tahoma"/>
      <family val="2"/>
    </font>
    <font>
      <sz val="8"/>
      <color indexed="8"/>
      <name val="Tahoma"/>
      <family val="2"/>
    </font>
    <font>
      <sz val="11"/>
      <color theme="1"/>
      <name val="Calibri"/>
      <family val="2"/>
      <scheme val="minor"/>
    </font>
    <font>
      <sz val="10"/>
      <color theme="0"/>
      <name val="Arial"/>
      <family val="2"/>
    </font>
    <font>
      <b/>
      <sz val="10"/>
      <color theme="0"/>
      <name val="Arial"/>
      <family val="2"/>
    </font>
    <font>
      <sz val="10"/>
      <color theme="1"/>
      <name val="Arial"/>
      <family val="2"/>
    </font>
    <font>
      <sz val="10"/>
      <color rgb="FFFF0000"/>
      <name val="Arial"/>
      <family val="2"/>
    </font>
    <font>
      <b/>
      <sz val="10"/>
      <color theme="1"/>
      <name val="Arial"/>
      <family val="2"/>
    </font>
    <font>
      <sz val="10"/>
      <color rgb="FF0000FF"/>
      <name val="Arial"/>
      <family val="2"/>
    </font>
    <font>
      <b/>
      <sz val="12"/>
      <color theme="0"/>
      <name val="Arial"/>
      <family val="2"/>
    </font>
    <font>
      <b/>
      <sz val="10"/>
      <color rgb="FF002060"/>
      <name val="Arial"/>
      <family val="2"/>
    </font>
    <font>
      <sz val="10"/>
      <color rgb="FF002060"/>
      <name val="Arial"/>
      <family val="2"/>
    </font>
    <font>
      <b/>
      <sz val="12"/>
      <color rgb="FF002060"/>
      <name val="Arial"/>
      <family val="2"/>
    </font>
    <font>
      <sz val="12"/>
      <color rgb="FF002060"/>
      <name val="Arial"/>
      <family val="2"/>
    </font>
    <font>
      <b/>
      <sz val="10"/>
      <color rgb="FFFF0000"/>
      <name val="Arial"/>
      <family val="2"/>
    </font>
    <font>
      <sz val="10"/>
      <color rgb="FFFFFFFF"/>
      <name val="Arial"/>
      <family val="2"/>
    </font>
    <font>
      <b/>
      <sz val="10"/>
      <color rgb="FFFFFFFF"/>
      <name val="Arial"/>
      <family val="2"/>
    </font>
    <font>
      <sz val="10"/>
      <color rgb="FF000000"/>
      <name val="Arial"/>
      <family val="2"/>
    </font>
    <font>
      <b/>
      <sz val="10"/>
      <color rgb="FF000000"/>
      <name val="Arial"/>
      <family val="2"/>
    </font>
    <font>
      <b/>
      <sz val="14"/>
      <color rgb="FF000000"/>
      <name val="Arial"/>
      <family val="2"/>
    </font>
    <font>
      <b/>
      <sz val="14"/>
      <color rgb="FFFFFFFF"/>
      <name val="Arial"/>
      <family val="2"/>
    </font>
    <font>
      <b/>
      <sz val="12"/>
      <color rgb="FF000000"/>
      <name val="Arial"/>
      <family val="2"/>
    </font>
    <font>
      <sz val="9"/>
      <color rgb="FF000000"/>
      <name val="Arial"/>
      <family val="2"/>
    </font>
    <font>
      <b/>
      <sz val="11"/>
      <color rgb="FFFFFFFF"/>
      <name val="Arial"/>
      <family val="2"/>
    </font>
    <font>
      <b/>
      <sz val="11"/>
      <color theme="0"/>
      <name val="Arial"/>
      <family val="2"/>
    </font>
    <font>
      <b/>
      <sz val="14"/>
      <color theme="0"/>
      <name val="Arial"/>
      <family val="2"/>
    </font>
    <font>
      <b/>
      <sz val="10"/>
      <color indexed="56"/>
      <name val="Arial"/>
      <family val="2"/>
    </font>
  </fonts>
  <fills count="21">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333399"/>
        <bgColor indexed="64"/>
      </patternFill>
    </fill>
    <fill>
      <patternFill patternType="solid">
        <fgColor theme="0" tint="-4.9989318521683403E-2"/>
        <bgColor indexed="64"/>
      </patternFill>
    </fill>
    <fill>
      <patternFill patternType="solid">
        <fgColor rgb="FFDBFFFF"/>
        <bgColor indexed="64"/>
      </patternFill>
    </fill>
    <fill>
      <patternFill patternType="solid">
        <fgColor theme="9"/>
        <bgColor indexed="64"/>
      </patternFill>
    </fill>
    <fill>
      <patternFill patternType="solid">
        <fgColor rgb="FFFFFFFF"/>
        <bgColor rgb="FF000000"/>
      </patternFill>
    </fill>
    <fill>
      <patternFill patternType="solid">
        <fgColor rgb="FF333399"/>
        <bgColor rgb="FF000000"/>
      </patternFill>
    </fill>
    <fill>
      <patternFill patternType="solid">
        <fgColor rgb="FF00FF00"/>
        <bgColor rgb="FF000000"/>
      </patternFill>
    </fill>
    <fill>
      <patternFill patternType="solid">
        <fgColor rgb="FF92D050"/>
        <bgColor rgb="FF000000"/>
      </patternFill>
    </fill>
    <fill>
      <patternFill patternType="solid">
        <fgColor rgb="FFECFFFF"/>
        <bgColor indexed="64"/>
      </patternFill>
    </fill>
    <fill>
      <patternFill patternType="solid">
        <fgColor rgb="FFFFFF00"/>
        <bgColor rgb="FF000000"/>
      </patternFill>
    </fill>
    <fill>
      <patternFill patternType="solid">
        <fgColor rgb="FFFF0000"/>
        <bgColor rgb="FF000000"/>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s>
  <cellStyleXfs count="11">
    <xf numFmtId="0" fontId="0" fillId="0" borderId="0"/>
    <xf numFmtId="165" fontId="20" fillId="0" borderId="0" applyFont="0" applyFill="0" applyBorder="0" applyAlignment="0" applyProtection="0"/>
    <xf numFmtId="169" fontId="20" fillId="0" borderId="0" applyFont="0" applyFill="0" applyBorder="0" applyAlignment="0" applyProtection="0"/>
    <xf numFmtId="41" fontId="20" fillId="0" borderId="0" applyFont="0" applyFill="0" applyBorder="0" applyAlignment="0" applyProtection="0"/>
    <xf numFmtId="168" fontId="20" fillId="0" borderId="0" applyFont="0" applyFill="0" applyBorder="0" applyAlignment="0" applyProtection="0"/>
    <xf numFmtId="42" fontId="20" fillId="0" borderId="0" applyFont="0" applyFill="0" applyBorder="0" applyAlignment="0" applyProtection="0"/>
    <xf numFmtId="172" fontId="20" fillId="0" borderId="0" applyFont="0" applyFill="0" applyBorder="0" applyAlignment="0" applyProtection="0"/>
    <xf numFmtId="44" fontId="20" fillId="0" borderId="0" applyFont="0" applyFill="0" applyBorder="0" applyAlignment="0" applyProtection="0"/>
    <xf numFmtId="0" fontId="1" fillId="0" borderId="0"/>
    <xf numFmtId="9" fontId="20" fillId="0" borderId="0" applyFont="0" applyFill="0" applyBorder="0" applyAlignment="0" applyProtection="0"/>
    <xf numFmtId="9" fontId="1" fillId="0" borderId="0" applyFont="0" applyFill="0" applyBorder="0" applyAlignment="0" applyProtection="0"/>
  </cellStyleXfs>
  <cellXfs count="761">
    <xf numFmtId="0" fontId="0" fillId="0" borderId="0" xfId="0"/>
    <xf numFmtId="0" fontId="1" fillId="2" borderId="0" xfId="8" applyFill="1" applyProtection="1">
      <protection locked="0"/>
    </xf>
    <xf numFmtId="0" fontId="21" fillId="2" borderId="0" xfId="8" applyFont="1" applyFill="1"/>
    <xf numFmtId="0" fontId="1" fillId="2" borderId="0" xfId="8" applyFill="1" applyAlignment="1" applyProtection="1">
      <alignment vertical="center" wrapText="1"/>
      <protection locked="0"/>
    </xf>
    <xf numFmtId="0" fontId="21" fillId="2" borderId="0" xfId="8" applyFont="1" applyFill="1" applyAlignment="1" applyProtection="1">
      <alignment vertical="center" wrapText="1"/>
      <protection locked="0"/>
    </xf>
    <xf numFmtId="0" fontId="21" fillId="2" borderId="0" xfId="8" applyFont="1" applyFill="1" applyProtection="1">
      <protection locked="0"/>
    </xf>
    <xf numFmtId="0" fontId="22" fillId="2" borderId="0" xfId="8" applyFont="1" applyFill="1" applyProtection="1">
      <protection locked="0"/>
    </xf>
    <xf numFmtId="0" fontId="22" fillId="7" borderId="0" xfId="8" applyFont="1" applyFill="1" applyProtection="1">
      <protection locked="0"/>
    </xf>
    <xf numFmtId="0" fontId="23" fillId="2" borderId="0" xfId="8" applyFont="1" applyFill="1" applyProtection="1">
      <protection locked="0"/>
    </xf>
    <xf numFmtId="0" fontId="22" fillId="2" borderId="0" xfId="8" applyFont="1" applyFill="1" applyAlignment="1" applyProtection="1">
      <alignment vertical="center" wrapText="1"/>
      <protection locked="0"/>
    </xf>
    <xf numFmtId="0" fontId="1" fillId="2" borderId="0" xfId="8" applyFill="1"/>
    <xf numFmtId="0" fontId="24" fillId="2" borderId="0" xfId="8" applyFont="1" applyFill="1" applyProtection="1">
      <protection locked="0"/>
    </xf>
    <xf numFmtId="0" fontId="22" fillId="2" borderId="0" xfId="8" applyFont="1" applyFill="1" applyAlignment="1" applyProtection="1">
      <alignment horizontal="center" vertical="center" wrapText="1"/>
      <protection locked="0"/>
    </xf>
    <xf numFmtId="0" fontId="21" fillId="2" borderId="0" xfId="8" applyFont="1" applyFill="1" applyAlignment="1" applyProtection="1">
      <alignment horizontal="center" vertical="center" wrapText="1"/>
      <protection locked="0"/>
    </xf>
    <xf numFmtId="0" fontId="25" fillId="2" borderId="0" xfId="8" applyFont="1" applyFill="1" applyProtection="1">
      <protection locked="0"/>
    </xf>
    <xf numFmtId="0" fontId="1" fillId="2" borderId="0" xfId="8" applyFill="1" applyAlignment="1" applyProtection="1">
      <alignment wrapText="1"/>
      <protection locked="0"/>
    </xf>
    <xf numFmtId="0" fontId="2" fillId="3" borderId="1" xfId="8" applyFont="1" applyFill="1" applyBorder="1" applyAlignment="1" applyProtection="1">
      <alignment vertical="center" wrapText="1"/>
      <protection locked="0"/>
    </xf>
    <xf numFmtId="0" fontId="1" fillId="0" borderId="0" xfId="8" applyProtection="1">
      <protection locked="0"/>
    </xf>
    <xf numFmtId="0" fontId="21" fillId="0" borderId="0" xfId="8" applyFont="1"/>
    <xf numFmtId="9" fontId="2" fillId="2" borderId="2" xfId="8" applyNumberFormat="1" applyFont="1" applyFill="1" applyBorder="1"/>
    <xf numFmtId="0" fontId="2" fillId="2" borderId="2" xfId="8" applyFont="1" applyFill="1" applyBorder="1"/>
    <xf numFmtId="0" fontId="2" fillId="2" borderId="1" xfId="8" applyFont="1" applyFill="1" applyBorder="1"/>
    <xf numFmtId="0" fontId="21" fillId="2" borderId="0" xfId="8" applyFont="1" applyFill="1" applyAlignment="1">
      <alignment vertical="center" wrapText="1"/>
    </xf>
    <xf numFmtId="164" fontId="3" fillId="0" borderId="3" xfId="10" applyNumberFormat="1" applyFont="1" applyFill="1" applyBorder="1" applyAlignment="1" applyProtection="1">
      <alignment horizontal="center" vertical="center"/>
    </xf>
    <xf numFmtId="9" fontId="3" fillId="2" borderId="3" xfId="8" applyNumberFormat="1" applyFont="1" applyFill="1" applyBorder="1" applyAlignment="1">
      <alignment horizontal="center" vertical="center" wrapText="1"/>
    </xf>
    <xf numFmtId="0" fontId="3" fillId="2" borderId="3" xfId="8" applyFont="1" applyFill="1" applyBorder="1" applyAlignment="1">
      <alignment vertical="center" wrapText="1"/>
    </xf>
    <xf numFmtId="0" fontId="3" fillId="2" borderId="4" xfId="8" applyFont="1" applyFill="1" applyBorder="1" applyAlignment="1">
      <alignment vertical="center" wrapText="1"/>
    </xf>
    <xf numFmtId="164" fontId="3" fillId="2" borderId="5" xfId="10" applyNumberFormat="1" applyFont="1" applyFill="1" applyBorder="1" applyAlignment="1" applyProtection="1">
      <alignment horizontal="center"/>
    </xf>
    <xf numFmtId="164" fontId="3" fillId="2" borderId="6" xfId="8" applyNumberFormat="1" applyFont="1" applyFill="1" applyBorder="1" applyAlignment="1">
      <alignment horizontal="center"/>
    </xf>
    <xf numFmtId="0" fontId="3" fillId="2" borderId="6" xfId="8" applyFont="1" applyFill="1" applyBorder="1" applyAlignment="1">
      <alignment horizontal="center"/>
    </xf>
    <xf numFmtId="0" fontId="3" fillId="2" borderId="7" xfId="8" applyFont="1" applyFill="1" applyBorder="1"/>
    <xf numFmtId="164" fontId="3" fillId="2" borderId="8" xfId="8" applyNumberFormat="1" applyFont="1" applyFill="1" applyBorder="1" applyAlignment="1">
      <alignment horizontal="center"/>
    </xf>
    <xf numFmtId="164" fontId="3" fillId="2" borderId="9" xfId="8" applyNumberFormat="1" applyFont="1" applyFill="1" applyBorder="1" applyAlignment="1">
      <alignment horizontal="center"/>
    </xf>
    <xf numFmtId="0" fontId="3" fillId="2" borderId="10" xfId="8" applyFont="1" applyFill="1" applyBorder="1" applyAlignment="1">
      <alignment horizontal="center"/>
    </xf>
    <xf numFmtId="164" fontId="3" fillId="2" borderId="10" xfId="8" applyNumberFormat="1" applyFont="1" applyFill="1" applyBorder="1" applyAlignment="1">
      <alignment horizontal="center"/>
    </xf>
    <xf numFmtId="0" fontId="3" fillId="2" borderId="11" xfId="8" applyFont="1" applyFill="1" applyBorder="1"/>
    <xf numFmtId="0" fontId="3" fillId="2" borderId="12" xfId="8" applyFont="1" applyFill="1" applyBorder="1" applyAlignment="1">
      <alignment horizontal="center" wrapText="1"/>
    </xf>
    <xf numFmtId="0" fontId="3" fillId="2" borderId="13" xfId="8" applyFont="1" applyFill="1" applyBorder="1" applyAlignment="1">
      <alignment horizontal="center"/>
    </xf>
    <xf numFmtId="0" fontId="3" fillId="2" borderId="14" xfId="8" applyFont="1" applyFill="1" applyBorder="1" applyAlignment="1">
      <alignment horizontal="center"/>
    </xf>
    <xf numFmtId="0" fontId="2" fillId="2" borderId="15" xfId="8" applyFont="1" applyFill="1" applyBorder="1" applyAlignment="1">
      <alignment horizontal="center"/>
    </xf>
    <xf numFmtId="0" fontId="2" fillId="2" borderId="16" xfId="8" applyFont="1" applyFill="1" applyBorder="1" applyAlignment="1">
      <alignment horizontal="center"/>
    </xf>
    <xf numFmtId="0" fontId="2" fillId="2" borderId="17" xfId="8" applyFont="1" applyFill="1" applyBorder="1" applyAlignment="1">
      <alignment horizontal="center"/>
    </xf>
    <xf numFmtId="0" fontId="2" fillId="2" borderId="0" xfId="8" applyFont="1" applyFill="1" applyAlignment="1">
      <alignment horizontal="center"/>
    </xf>
    <xf numFmtId="0" fontId="5" fillId="2" borderId="4" xfId="8" applyFont="1" applyFill="1" applyBorder="1" applyAlignment="1">
      <alignment vertical="center" wrapText="1"/>
    </xf>
    <xf numFmtId="0" fontId="5" fillId="2" borderId="18" xfId="8" applyFont="1" applyFill="1" applyBorder="1" applyAlignment="1">
      <alignment vertical="center" wrapText="1"/>
    </xf>
    <xf numFmtId="0" fontId="1" fillId="2" borderId="0" xfId="8" applyFill="1" applyAlignment="1" applyProtection="1">
      <alignment horizontal="center" vertical="center" wrapText="1"/>
      <protection locked="0"/>
    </xf>
    <xf numFmtId="0" fontId="21" fillId="2" borderId="0" xfId="8" applyFont="1" applyFill="1" applyAlignment="1">
      <alignment horizontal="center" vertical="center" wrapText="1"/>
    </xf>
    <xf numFmtId="0" fontId="2" fillId="3" borderId="17" xfId="8" applyFont="1" applyFill="1" applyBorder="1" applyAlignment="1">
      <alignment horizontal="center" vertical="center" wrapText="1"/>
    </xf>
    <xf numFmtId="0" fontId="2" fillId="3" borderId="19" xfId="8" applyFont="1" applyFill="1" applyBorder="1"/>
    <xf numFmtId="0" fontId="3" fillId="2" borderId="19" xfId="8" applyFont="1" applyFill="1" applyBorder="1" applyAlignment="1">
      <alignment horizontal="center" vertical="center" wrapText="1"/>
    </xf>
    <xf numFmtId="0" fontId="3" fillId="4" borderId="1" xfId="8" applyFont="1" applyFill="1" applyBorder="1" applyAlignment="1">
      <alignment horizontal="center" vertical="center" wrapText="1"/>
    </xf>
    <xf numFmtId="0" fontId="2" fillId="3" borderId="19" xfId="8" applyFont="1" applyFill="1" applyBorder="1" applyAlignment="1">
      <alignment vertical="center" wrapText="1"/>
    </xf>
    <xf numFmtId="9" fontId="3" fillId="2" borderId="1" xfId="8" applyNumberFormat="1" applyFont="1" applyFill="1" applyBorder="1" applyAlignment="1">
      <alignment horizontal="center" vertical="center" wrapText="1"/>
    </xf>
    <xf numFmtId="0" fontId="2" fillId="3" borderId="19" xfId="8" applyFont="1" applyFill="1" applyBorder="1" applyAlignment="1">
      <alignment horizontal="center" vertical="distributed" wrapText="1"/>
    </xf>
    <xf numFmtId="0" fontId="24" fillId="2" borderId="0" xfId="8" applyFont="1" applyFill="1"/>
    <xf numFmtId="0" fontId="1" fillId="0" borderId="0" xfId="8"/>
    <xf numFmtId="0" fontId="1" fillId="0" borderId="0" xfId="8" applyAlignment="1" applyProtection="1">
      <alignment horizontal="center" vertical="center"/>
      <protection locked="0"/>
    </xf>
    <xf numFmtId="0" fontId="1" fillId="0" borderId="0" xfId="8" applyAlignment="1" applyProtection="1">
      <alignment vertical="center"/>
      <protection locked="0"/>
    </xf>
    <xf numFmtId="0" fontId="1" fillId="0" borderId="0" xfId="8" applyAlignment="1">
      <alignment vertical="center"/>
    </xf>
    <xf numFmtId="9" fontId="1" fillId="8" borderId="20" xfId="9" applyFont="1" applyFill="1" applyBorder="1" applyAlignment="1" applyProtection="1">
      <alignment vertical="center" wrapText="1"/>
      <protection locked="0"/>
    </xf>
    <xf numFmtId="164" fontId="3" fillId="9" borderId="3" xfId="9" applyNumberFormat="1" applyFont="1" applyFill="1" applyBorder="1" applyAlignment="1" applyProtection="1">
      <alignment vertical="center"/>
      <protection locked="0"/>
    </xf>
    <xf numFmtId="0" fontId="12" fillId="0" borderId="3" xfId="8" applyFont="1" applyBorder="1" applyAlignment="1">
      <alignment vertical="center" wrapText="1"/>
    </xf>
    <xf numFmtId="41" fontId="1" fillId="8" borderId="20" xfId="8" applyNumberFormat="1" applyFill="1" applyBorder="1" applyAlignment="1" applyProtection="1">
      <alignment vertical="center" wrapText="1"/>
      <protection locked="0"/>
    </xf>
    <xf numFmtId="41" fontId="1" fillId="8" borderId="20" xfId="3" applyFont="1" applyFill="1" applyBorder="1" applyAlignment="1" applyProtection="1">
      <alignment vertical="center" wrapText="1"/>
      <protection locked="0"/>
    </xf>
    <xf numFmtId="0" fontId="12" fillId="7" borderId="20" xfId="8" applyFont="1" applyFill="1" applyBorder="1" applyAlignment="1">
      <alignment vertical="center" wrapText="1"/>
    </xf>
    <xf numFmtId="41" fontId="26" fillId="9" borderId="20" xfId="3" applyFont="1" applyFill="1" applyBorder="1" applyAlignment="1" applyProtection="1">
      <alignment vertical="center" wrapText="1"/>
      <protection locked="0"/>
    </xf>
    <xf numFmtId="0" fontId="12" fillId="0" borderId="20" xfId="8" applyFont="1" applyBorder="1" applyAlignment="1">
      <alignment vertical="center" wrapText="1"/>
    </xf>
    <xf numFmtId="166" fontId="1" fillId="8" borderId="20" xfId="1" applyNumberFormat="1" applyFont="1" applyFill="1" applyBorder="1" applyAlignment="1" applyProtection="1">
      <alignment vertical="center" wrapText="1"/>
      <protection locked="0"/>
    </xf>
    <xf numFmtId="167" fontId="1" fillId="8" borderId="20" xfId="8" applyNumberFormat="1" applyFill="1" applyBorder="1" applyAlignment="1" applyProtection="1">
      <alignment vertical="center" wrapText="1"/>
      <protection locked="0"/>
    </xf>
    <xf numFmtId="0" fontId="3" fillId="0" borderId="0" xfId="8" applyFont="1" applyAlignment="1" applyProtection="1">
      <alignment horizontal="center" vertical="center"/>
      <protection locked="0"/>
    </xf>
    <xf numFmtId="0" fontId="3" fillId="0" borderId="0" xfId="8" applyFont="1" applyAlignment="1">
      <alignment horizontal="center" vertical="center"/>
    </xf>
    <xf numFmtId="0" fontId="22" fillId="10" borderId="20" xfId="8" applyFont="1" applyFill="1" applyBorder="1" applyAlignment="1">
      <alignment horizontal="center" vertical="center" wrapText="1"/>
    </xf>
    <xf numFmtId="0" fontId="3" fillId="0" borderId="0" xfId="8" applyFont="1" applyAlignment="1" applyProtection="1">
      <alignment horizontal="center"/>
      <protection locked="0"/>
    </xf>
    <xf numFmtId="0" fontId="3" fillId="0" borderId="0" xfId="8" applyFont="1" applyAlignment="1">
      <alignment horizontal="center"/>
    </xf>
    <xf numFmtId="0" fontId="1" fillId="0" borderId="0" xfId="8" applyAlignment="1">
      <alignment horizontal="center" vertical="center"/>
    </xf>
    <xf numFmtId="0" fontId="1" fillId="0" borderId="0" xfId="8" applyAlignment="1" applyProtection="1">
      <alignment vertical="center" wrapText="1"/>
      <protection locked="0"/>
    </xf>
    <xf numFmtId="0" fontId="1" fillId="0" borderId="0" xfId="8" applyAlignment="1">
      <alignment vertical="center" wrapText="1"/>
    </xf>
    <xf numFmtId="0" fontId="14" fillId="0" borderId="0" xfId="8" applyFont="1" applyProtection="1">
      <protection locked="0"/>
    </xf>
    <xf numFmtId="0" fontId="14" fillId="0" borderId="0" xfId="8" applyFont="1"/>
    <xf numFmtId="0" fontId="1" fillId="0" borderId="0" xfId="8" applyAlignment="1">
      <alignment horizontal="left"/>
    </xf>
    <xf numFmtId="0" fontId="14" fillId="0" borderId="0" xfId="8" applyFont="1" applyAlignment="1">
      <alignment horizontal="center"/>
    </xf>
    <xf numFmtId="0" fontId="15" fillId="0" borderId="0" xfId="8" applyFont="1" applyProtection="1">
      <protection locked="0"/>
    </xf>
    <xf numFmtId="0" fontId="15" fillId="0" borderId="0" xfId="8" applyFont="1"/>
    <xf numFmtId="9" fontId="2" fillId="2" borderId="21" xfId="8" applyNumberFormat="1" applyFont="1" applyFill="1" applyBorder="1"/>
    <xf numFmtId="9" fontId="16" fillId="0" borderId="22" xfId="9" applyFont="1" applyFill="1" applyBorder="1" applyAlignment="1" applyProtection="1">
      <alignment horizontal="center" vertical="center"/>
    </xf>
    <xf numFmtId="9" fontId="16" fillId="0" borderId="3" xfId="9" applyFont="1" applyFill="1" applyBorder="1" applyAlignment="1" applyProtection="1">
      <alignment horizontal="center" vertical="center"/>
    </xf>
    <xf numFmtId="9" fontId="16" fillId="2" borderId="5" xfId="8" applyNumberFormat="1" applyFont="1" applyFill="1" applyBorder="1" applyAlignment="1">
      <alignment horizontal="center"/>
    </xf>
    <xf numFmtId="9" fontId="16" fillId="2" borderId="6" xfId="8" applyNumberFormat="1" applyFont="1" applyFill="1" applyBorder="1" applyAlignment="1">
      <alignment horizontal="center"/>
    </xf>
    <xf numFmtId="9" fontId="16" fillId="2" borderId="8" xfId="8" applyNumberFormat="1" applyFont="1" applyFill="1" applyBorder="1" applyAlignment="1">
      <alignment horizontal="center"/>
    </xf>
    <xf numFmtId="9" fontId="16" fillId="2" borderId="10" xfId="8" applyNumberFormat="1" applyFont="1" applyFill="1" applyBorder="1" applyAlignment="1">
      <alignment horizontal="center"/>
    </xf>
    <xf numFmtId="0" fontId="2" fillId="3" borderId="1" xfId="8" applyFont="1" applyFill="1" applyBorder="1" applyAlignment="1">
      <alignment horizontal="center" vertical="center" wrapText="1"/>
    </xf>
    <xf numFmtId="0" fontId="1" fillId="0" borderId="0" xfId="8" applyAlignment="1" applyProtection="1">
      <alignment horizontal="center" vertical="center" wrapText="1"/>
      <protection locked="0"/>
    </xf>
    <xf numFmtId="0" fontId="1" fillId="0" borderId="0" xfId="8" applyAlignment="1">
      <alignment horizontal="center" vertical="center" wrapText="1"/>
    </xf>
    <xf numFmtId="0" fontId="12" fillId="8" borderId="22" xfId="8" applyFont="1" applyFill="1" applyBorder="1" applyAlignment="1">
      <alignment horizontal="center" vertical="center" wrapText="1"/>
    </xf>
    <xf numFmtId="9" fontId="13" fillId="11" borderId="3" xfId="9" applyFont="1" applyFill="1" applyBorder="1" applyAlignment="1" applyProtection="1">
      <alignment horizontal="center" vertical="center" wrapText="1"/>
      <protection locked="0"/>
    </xf>
    <xf numFmtId="0" fontId="13" fillId="11" borderId="3" xfId="8" applyFont="1" applyFill="1" applyBorder="1" applyAlignment="1" applyProtection="1">
      <alignment horizontal="center" vertical="center" wrapText="1"/>
      <protection locked="0"/>
    </xf>
    <xf numFmtId="0" fontId="12" fillId="8" borderId="23" xfId="8" applyFont="1" applyFill="1" applyBorder="1" applyAlignment="1">
      <alignment wrapText="1"/>
    </xf>
    <xf numFmtId="168" fontId="12" fillId="0" borderId="20" xfId="4" applyFont="1" applyFill="1" applyBorder="1" applyAlignment="1" applyProtection="1">
      <alignment horizontal="center" vertical="center" wrapText="1"/>
      <protection locked="0"/>
    </xf>
    <xf numFmtId="169" fontId="12" fillId="8" borderId="20" xfId="2" applyFont="1" applyFill="1" applyBorder="1" applyAlignment="1" applyProtection="1">
      <alignment horizontal="center" vertical="center" wrapText="1"/>
      <protection locked="0"/>
    </xf>
    <xf numFmtId="168" fontId="12" fillId="8" borderId="20" xfId="4" applyFont="1" applyFill="1" applyBorder="1" applyAlignment="1" applyProtection="1">
      <alignment horizontal="center" vertical="center" wrapText="1"/>
      <protection locked="0"/>
    </xf>
    <xf numFmtId="0" fontId="12" fillId="0" borderId="20" xfId="8" applyFont="1" applyBorder="1" applyAlignment="1">
      <alignment horizontal="left" vertical="center" wrapText="1"/>
    </xf>
    <xf numFmtId="0" fontId="12" fillId="8" borderId="24" xfId="8" applyFont="1" applyFill="1" applyBorder="1" applyAlignment="1">
      <alignment vertical="center" wrapText="1"/>
    </xf>
    <xf numFmtId="168" fontId="12" fillId="0" borderId="25" xfId="4" applyFont="1" applyFill="1" applyBorder="1" applyAlignment="1" applyProtection="1">
      <alignment horizontal="center" vertical="center" wrapText="1"/>
      <protection locked="0"/>
    </xf>
    <xf numFmtId="168" fontId="12" fillId="8" borderId="25" xfId="4" applyFont="1" applyFill="1" applyBorder="1" applyAlignment="1" applyProtection="1">
      <alignment horizontal="center" vertical="center" wrapText="1"/>
      <protection locked="0"/>
    </xf>
    <xf numFmtId="0" fontId="12" fillId="0" borderId="25" xfId="8" applyFont="1" applyBorder="1" applyAlignment="1">
      <alignment horizontal="left" vertical="center" wrapText="1"/>
    </xf>
    <xf numFmtId="0" fontId="27" fillId="10" borderId="22" xfId="8" applyFont="1" applyFill="1" applyBorder="1" applyAlignment="1">
      <alignment horizontal="center" vertical="center" wrapText="1"/>
    </xf>
    <xf numFmtId="0" fontId="27" fillId="10" borderId="3" xfId="8" applyFont="1" applyFill="1" applyBorder="1" applyAlignment="1">
      <alignment horizontal="center" vertical="center" wrapText="1"/>
    </xf>
    <xf numFmtId="17" fontId="27" fillId="10" borderId="3" xfId="8" applyNumberFormat="1" applyFont="1" applyFill="1" applyBorder="1" applyAlignment="1">
      <alignment horizontal="center" vertical="center" wrapText="1"/>
    </xf>
    <xf numFmtId="164" fontId="3" fillId="0" borderId="22" xfId="10" applyNumberFormat="1" applyFont="1" applyFill="1" applyBorder="1" applyAlignment="1" applyProtection="1">
      <alignment horizontal="center" vertical="center"/>
    </xf>
    <xf numFmtId="9" fontId="3" fillId="0" borderId="3" xfId="9" applyFont="1" applyFill="1" applyBorder="1" applyAlignment="1" applyProtection="1">
      <alignment horizontal="center" vertical="center"/>
    </xf>
    <xf numFmtId="9" fontId="1" fillId="2" borderId="0" xfId="9" applyFont="1" applyFill="1" applyProtection="1">
      <protection locked="0"/>
    </xf>
    <xf numFmtId="164" fontId="3" fillId="0" borderId="9" xfId="8" applyNumberFormat="1" applyFont="1" applyBorder="1" applyAlignment="1">
      <alignment horizontal="center"/>
    </xf>
    <xf numFmtId="164" fontId="3" fillId="0" borderId="10" xfId="8" applyNumberFormat="1" applyFont="1" applyBorder="1" applyAlignment="1">
      <alignment horizontal="center"/>
    </xf>
    <xf numFmtId="0" fontId="3" fillId="2" borderId="12" xfId="8" applyFont="1" applyFill="1" applyBorder="1" applyAlignment="1">
      <alignment horizontal="center"/>
    </xf>
    <xf numFmtId="164" fontId="3" fillId="0" borderId="1" xfId="8" applyNumberFormat="1" applyFont="1" applyBorder="1" applyAlignment="1">
      <alignment horizontal="center" vertical="center" wrapText="1"/>
    </xf>
    <xf numFmtId="170" fontId="1" fillId="0" borderId="0" xfId="8" applyNumberFormat="1" applyAlignment="1" applyProtection="1">
      <alignment horizontal="right"/>
      <protection locked="0"/>
    </xf>
    <xf numFmtId="41" fontId="24" fillId="0" borderId="0" xfId="8" applyNumberFormat="1" applyFont="1" applyProtection="1">
      <protection locked="0"/>
    </xf>
    <xf numFmtId="0" fontId="28" fillId="0" borderId="0" xfId="8" applyFont="1" applyProtection="1">
      <protection locked="0"/>
    </xf>
    <xf numFmtId="0" fontId="28" fillId="0" borderId="0" xfId="8" applyFont="1"/>
    <xf numFmtId="9" fontId="28" fillId="0" borderId="20" xfId="9" applyFont="1" applyFill="1" applyBorder="1" applyAlignment="1" applyProtection="1">
      <alignment vertical="center" wrapText="1"/>
    </xf>
    <xf numFmtId="6" fontId="29" fillId="0" borderId="25" xfId="5" applyNumberFormat="1" applyFont="1" applyFill="1" applyBorder="1" applyAlignment="1" applyProtection="1">
      <alignment vertical="center" wrapText="1"/>
      <protection locked="0"/>
    </xf>
    <xf numFmtId="10" fontId="28" fillId="12" borderId="20" xfId="9" applyNumberFormat="1" applyFont="1" applyFill="1" applyBorder="1" applyAlignment="1" applyProtection="1">
      <alignment vertical="center" wrapText="1"/>
      <protection locked="0"/>
    </xf>
    <xf numFmtId="6" fontId="28" fillId="0" borderId="25" xfId="5" applyNumberFormat="1" applyFont="1" applyFill="1" applyBorder="1" applyAlignment="1" applyProtection="1">
      <alignment vertical="center" wrapText="1"/>
      <protection locked="0"/>
    </xf>
    <xf numFmtId="0" fontId="28" fillId="0" borderId="20" xfId="8" applyFont="1" applyBorder="1" applyAlignment="1" applyProtection="1">
      <alignment vertical="center" wrapText="1"/>
      <protection locked="0"/>
    </xf>
    <xf numFmtId="41" fontId="28" fillId="0" borderId="20" xfId="3" applyFont="1" applyFill="1" applyBorder="1" applyAlignment="1" applyProtection="1">
      <alignment vertical="center" wrapText="1"/>
    </xf>
    <xf numFmtId="6" fontId="29" fillId="0" borderId="10" xfId="5" applyNumberFormat="1" applyFont="1" applyFill="1" applyBorder="1" applyAlignment="1" applyProtection="1">
      <alignment vertical="center" wrapText="1"/>
      <protection locked="0"/>
    </xf>
    <xf numFmtId="170" fontId="28" fillId="12" borderId="20" xfId="5" applyNumberFormat="1" applyFont="1" applyFill="1" applyBorder="1" applyAlignment="1" applyProtection="1">
      <alignment vertical="center" wrapText="1"/>
      <protection locked="0"/>
    </xf>
    <xf numFmtId="6" fontId="28" fillId="0" borderId="10" xfId="5" applyNumberFormat="1" applyFont="1" applyFill="1" applyBorder="1" applyAlignment="1" applyProtection="1">
      <alignment vertical="center" wrapText="1"/>
      <protection locked="0"/>
    </xf>
    <xf numFmtId="0" fontId="30" fillId="0" borderId="20" xfId="8" applyFont="1" applyBorder="1" applyAlignment="1">
      <alignment vertical="center" wrapText="1"/>
    </xf>
    <xf numFmtId="0" fontId="29" fillId="0" borderId="0" xfId="8" applyFont="1" applyProtection="1">
      <protection locked="0"/>
    </xf>
    <xf numFmtId="0" fontId="29" fillId="0" borderId="0" xfId="8" applyFont="1"/>
    <xf numFmtId="41" fontId="29" fillId="0" borderId="20" xfId="3" applyFont="1" applyBorder="1" applyAlignment="1" applyProtection="1">
      <alignment vertical="center" wrapText="1"/>
      <protection locked="0"/>
    </xf>
    <xf numFmtId="6" fontId="29" fillId="0" borderId="20" xfId="5" applyNumberFormat="1" applyFont="1" applyFill="1" applyBorder="1" applyAlignment="1" applyProtection="1">
      <alignment vertical="center" wrapText="1"/>
      <protection locked="0"/>
    </xf>
    <xf numFmtId="170" fontId="1" fillId="0" borderId="0" xfId="8" applyNumberFormat="1" applyAlignment="1" applyProtection="1">
      <alignment horizontal="right" vertical="center"/>
      <protection locked="0"/>
    </xf>
    <xf numFmtId="170" fontId="29" fillId="8" borderId="20" xfId="5" applyNumberFormat="1" applyFont="1" applyFill="1" applyBorder="1" applyAlignment="1" applyProtection="1">
      <alignment vertical="center" wrapText="1"/>
      <protection locked="0"/>
    </xf>
    <xf numFmtId="0" fontId="31" fillId="0" borderId="20" xfId="8" applyFont="1" applyBorder="1" applyAlignment="1">
      <alignment vertical="center" wrapText="1"/>
    </xf>
    <xf numFmtId="6" fontId="29" fillId="0" borderId="0" xfId="8" applyNumberFormat="1" applyFont="1"/>
    <xf numFmtId="6" fontId="29" fillId="0" borderId="6" xfId="5" applyNumberFormat="1" applyFont="1" applyFill="1" applyBorder="1" applyAlignment="1" applyProtection="1">
      <alignment vertical="center" wrapText="1"/>
      <protection locked="0"/>
    </xf>
    <xf numFmtId="6" fontId="28" fillId="0" borderId="6" xfId="5" applyNumberFormat="1" applyFont="1" applyFill="1" applyBorder="1" applyAlignment="1" applyProtection="1">
      <alignment vertical="center" wrapText="1"/>
      <protection locked="0"/>
    </xf>
    <xf numFmtId="9" fontId="3" fillId="0" borderId="3" xfId="10" applyFont="1" applyFill="1" applyBorder="1" applyAlignment="1" applyProtection="1">
      <alignment horizontal="center" vertical="center"/>
    </xf>
    <xf numFmtId="0" fontId="2" fillId="2" borderId="26" xfId="8" applyFont="1" applyFill="1" applyBorder="1" applyAlignment="1">
      <alignment horizontal="center"/>
    </xf>
    <xf numFmtId="0" fontId="2" fillId="2" borderId="27" xfId="8" applyFont="1" applyFill="1" applyBorder="1" applyAlignment="1">
      <alignment horizontal="center"/>
    </xf>
    <xf numFmtId="9" fontId="3" fillId="13" borderId="28" xfId="8" applyNumberFormat="1" applyFont="1" applyFill="1" applyBorder="1" applyAlignment="1">
      <alignment horizontal="center" vertical="center" wrapText="1"/>
    </xf>
    <xf numFmtId="0" fontId="32" fillId="0" borderId="0" xfId="8" applyFont="1" applyProtection="1">
      <protection locked="0"/>
    </xf>
    <xf numFmtId="0" fontId="32" fillId="0" borderId="0" xfId="8" applyFont="1"/>
    <xf numFmtId="9" fontId="3" fillId="0" borderId="20" xfId="9" applyFont="1" applyFill="1" applyBorder="1" applyAlignment="1" applyProtection="1">
      <alignment vertical="center" wrapText="1"/>
    </xf>
    <xf numFmtId="6" fontId="24" fillId="0" borderId="25" xfId="5" applyNumberFormat="1" applyFont="1" applyFill="1" applyBorder="1" applyAlignment="1" applyProtection="1">
      <alignment vertical="center" wrapText="1"/>
      <protection locked="0"/>
    </xf>
    <xf numFmtId="10" fontId="3" fillId="12" borderId="20" xfId="9" applyNumberFormat="1" applyFont="1" applyFill="1" applyBorder="1" applyAlignment="1" applyProtection="1">
      <alignment vertical="center" wrapText="1"/>
      <protection locked="0"/>
    </xf>
    <xf numFmtId="6" fontId="32" fillId="0" borderId="25" xfId="5" applyNumberFormat="1" applyFont="1" applyFill="1" applyBorder="1" applyAlignment="1" applyProtection="1">
      <alignment vertical="center" wrapText="1"/>
      <protection locked="0"/>
    </xf>
    <xf numFmtId="0" fontId="3" fillId="0" borderId="20" xfId="8" applyFont="1" applyBorder="1" applyAlignment="1" applyProtection="1">
      <alignment vertical="center" wrapText="1"/>
      <protection locked="0"/>
    </xf>
    <xf numFmtId="41" fontId="3" fillId="0" borderId="20" xfId="3" applyFont="1" applyFill="1" applyBorder="1" applyAlignment="1" applyProtection="1">
      <alignment vertical="center" wrapText="1"/>
    </xf>
    <xf numFmtId="6" fontId="24" fillId="0" borderId="10" xfId="5" applyNumberFormat="1" applyFont="1" applyFill="1" applyBorder="1" applyAlignment="1" applyProtection="1">
      <alignment vertical="center" wrapText="1"/>
      <protection locked="0"/>
    </xf>
    <xf numFmtId="170" fontId="3" fillId="12" borderId="20" xfId="5" applyNumberFormat="1" applyFont="1" applyFill="1" applyBorder="1" applyAlignment="1" applyProtection="1">
      <alignment vertical="center" wrapText="1"/>
      <protection locked="0"/>
    </xf>
    <xf numFmtId="6" fontId="32" fillId="0" borderId="10" xfId="5" applyNumberFormat="1" applyFont="1" applyFill="1" applyBorder="1" applyAlignment="1" applyProtection="1">
      <alignment vertical="center" wrapText="1"/>
      <protection locked="0"/>
    </xf>
    <xf numFmtId="0" fontId="13" fillId="0" borderId="20" xfId="8" applyFont="1" applyBorder="1" applyAlignment="1">
      <alignment vertical="center" wrapText="1"/>
    </xf>
    <xf numFmtId="0" fontId="24" fillId="0" borderId="0" xfId="8" applyFont="1" applyProtection="1">
      <protection locked="0"/>
    </xf>
    <xf numFmtId="0" fontId="24" fillId="0" borderId="0" xfId="8" applyFont="1"/>
    <xf numFmtId="6" fontId="1" fillId="0" borderId="10" xfId="5" applyNumberFormat="1" applyFont="1" applyFill="1" applyBorder="1" applyAlignment="1" applyProtection="1">
      <alignment vertical="center" wrapText="1"/>
      <protection locked="0"/>
    </xf>
    <xf numFmtId="41" fontId="1" fillId="0" borderId="20" xfId="3" applyFont="1" applyBorder="1" applyAlignment="1" applyProtection="1">
      <alignment vertical="center" wrapText="1"/>
      <protection locked="0"/>
    </xf>
    <xf numFmtId="6" fontId="1" fillId="0" borderId="20" xfId="5" applyNumberFormat="1" applyFont="1" applyFill="1" applyBorder="1" applyAlignment="1" applyProtection="1">
      <alignment vertical="center" wrapText="1"/>
      <protection locked="0"/>
    </xf>
    <xf numFmtId="170" fontId="1" fillId="8" borderId="20" xfId="5" applyNumberFormat="1" applyFont="1" applyFill="1" applyBorder="1" applyAlignment="1" applyProtection="1">
      <alignment vertical="center" wrapText="1"/>
      <protection locked="0"/>
    </xf>
    <xf numFmtId="6" fontId="24" fillId="0" borderId="0" xfId="8" applyNumberFormat="1" applyFont="1"/>
    <xf numFmtId="6" fontId="24" fillId="0" borderId="6" xfId="5" applyNumberFormat="1" applyFont="1" applyFill="1" applyBorder="1" applyAlignment="1" applyProtection="1">
      <alignment vertical="center" wrapText="1"/>
      <protection locked="0"/>
    </xf>
    <xf numFmtId="6" fontId="32" fillId="0" borderId="6" xfId="5" applyNumberFormat="1" applyFont="1" applyFill="1" applyBorder="1" applyAlignment="1" applyProtection="1">
      <alignment vertical="center" wrapText="1"/>
      <protection locked="0"/>
    </xf>
    <xf numFmtId="0" fontId="7" fillId="0" borderId="29" xfId="8" applyFont="1" applyBorder="1" applyAlignment="1">
      <alignment vertical="center"/>
    </xf>
    <xf numFmtId="0" fontId="7" fillId="0" borderId="30" xfId="8" applyFont="1" applyBorder="1" applyAlignment="1">
      <alignment vertical="center"/>
    </xf>
    <xf numFmtId="0" fontId="7" fillId="0" borderId="31" xfId="8" applyFont="1" applyBorder="1" applyAlignment="1">
      <alignment vertical="center"/>
    </xf>
    <xf numFmtId="0" fontId="1" fillId="14" borderId="0" xfId="0" applyFont="1" applyFill="1" applyProtection="1">
      <protection locked="0"/>
    </xf>
    <xf numFmtId="0" fontId="1" fillId="14" borderId="0" xfId="0" applyFont="1" applyFill="1"/>
    <xf numFmtId="0" fontId="33" fillId="14" borderId="0" xfId="0" applyFont="1" applyFill="1"/>
    <xf numFmtId="0" fontId="24" fillId="14" borderId="0" xfId="0" applyFont="1" applyFill="1"/>
    <xf numFmtId="0" fontId="34" fillId="15" borderId="19" xfId="8" applyFont="1" applyFill="1" applyBorder="1" applyAlignment="1">
      <alignment horizontal="center" vertical="distributed" wrapText="1"/>
    </xf>
    <xf numFmtId="0" fontId="34" fillId="15" borderId="19" xfId="8" applyFont="1" applyFill="1" applyBorder="1" applyAlignment="1">
      <alignment vertical="center" wrapText="1"/>
    </xf>
    <xf numFmtId="0" fontId="34" fillId="15" borderId="19" xfId="0" applyFont="1" applyFill="1" applyBorder="1"/>
    <xf numFmtId="0" fontId="3" fillId="16" borderId="1" xfId="0" applyFont="1" applyFill="1" applyBorder="1" applyAlignment="1">
      <alignment horizontal="center" wrapText="1"/>
    </xf>
    <xf numFmtId="0" fontId="3" fillId="14" borderId="19" xfId="0" applyFont="1" applyFill="1" applyBorder="1" applyAlignment="1">
      <alignment horizontal="center"/>
    </xf>
    <xf numFmtId="0" fontId="34" fillId="15" borderId="19" xfId="8" applyFont="1" applyFill="1" applyBorder="1"/>
    <xf numFmtId="0" fontId="34" fillId="14" borderId="16" xfId="0" applyFont="1" applyFill="1" applyBorder="1" applyAlignment="1">
      <alignment horizontal="center"/>
    </xf>
    <xf numFmtId="0" fontId="34" fillId="15" borderId="17" xfId="0" applyFont="1" applyFill="1" applyBorder="1" applyAlignment="1">
      <alignment horizontal="center"/>
    </xf>
    <xf numFmtId="0" fontId="1" fillId="2" borderId="18" xfId="8" applyFill="1" applyBorder="1" applyAlignment="1">
      <alignment vertical="center" wrapText="1"/>
    </xf>
    <xf numFmtId="0" fontId="1" fillId="2" borderId="11" xfId="8" applyFill="1" applyBorder="1" applyAlignment="1">
      <alignment vertical="center" wrapText="1"/>
    </xf>
    <xf numFmtId="0" fontId="1" fillId="2" borderId="4" xfId="8" applyFill="1" applyBorder="1" applyAlignment="1">
      <alignment vertical="center" wrapText="1"/>
    </xf>
    <xf numFmtId="0" fontId="34" fillId="14" borderId="0" xfId="0" applyFont="1" applyFill="1" applyAlignment="1">
      <alignment horizontal="center"/>
    </xf>
    <xf numFmtId="0" fontId="34" fillId="14" borderId="17" xfId="0" applyFont="1" applyFill="1" applyBorder="1" applyAlignment="1">
      <alignment horizontal="center"/>
    </xf>
    <xf numFmtId="0" fontId="34" fillId="14" borderId="15" xfId="0" applyFont="1" applyFill="1" applyBorder="1" applyAlignment="1">
      <alignment horizontal="center"/>
    </xf>
    <xf numFmtId="0" fontId="3" fillId="14" borderId="14" xfId="8" applyFont="1" applyFill="1" applyBorder="1"/>
    <xf numFmtId="0" fontId="3" fillId="14" borderId="13" xfId="8" applyFont="1" applyFill="1" applyBorder="1" applyAlignment="1">
      <alignment horizontal="center"/>
    </xf>
    <xf numFmtId="0" fontId="3" fillId="14" borderId="32" xfId="8" applyFont="1" applyFill="1" applyBorder="1" applyAlignment="1">
      <alignment horizontal="center"/>
    </xf>
    <xf numFmtId="0" fontId="3" fillId="14" borderId="12" xfId="8" applyFont="1" applyFill="1" applyBorder="1" applyAlignment="1">
      <alignment horizontal="center"/>
    </xf>
    <xf numFmtId="0" fontId="3" fillId="2" borderId="20" xfId="8" applyFont="1" applyFill="1" applyBorder="1" applyAlignment="1">
      <alignment horizontal="left" vertical="center" wrapText="1"/>
    </xf>
    <xf numFmtId="9" fontId="3" fillId="14" borderId="20" xfId="9" applyFont="1" applyFill="1" applyBorder="1" applyAlignment="1" applyProtection="1">
      <alignment horizontal="center"/>
    </xf>
    <xf numFmtId="0" fontId="3" fillId="14" borderId="20" xfId="8" applyFont="1" applyFill="1" applyBorder="1" applyAlignment="1">
      <alignment horizontal="center"/>
    </xf>
    <xf numFmtId="0" fontId="3" fillId="0" borderId="20" xfId="8" applyFont="1" applyBorder="1" applyAlignment="1">
      <alignment horizontal="left" vertical="center" wrapText="1"/>
    </xf>
    <xf numFmtId="9" fontId="3" fillId="14" borderId="20" xfId="8" applyNumberFormat="1" applyFont="1" applyFill="1" applyBorder="1" applyAlignment="1">
      <alignment horizontal="center"/>
    </xf>
    <xf numFmtId="0" fontId="1" fillId="0" borderId="0" xfId="0" applyFont="1" applyProtection="1">
      <protection locked="0"/>
    </xf>
    <xf numFmtId="0" fontId="33" fillId="0" borderId="0" xfId="0" applyFont="1"/>
    <xf numFmtId="0" fontId="34" fillId="15" borderId="1" xfId="0" applyFont="1" applyFill="1" applyBorder="1" applyAlignment="1" applyProtection="1">
      <alignment vertical="center" wrapText="1"/>
      <protection locked="0"/>
    </xf>
    <xf numFmtId="0" fontId="1" fillId="14" borderId="0" xfId="0" applyFont="1" applyFill="1" applyAlignment="1" applyProtection="1">
      <alignment wrapText="1"/>
      <protection locked="0"/>
    </xf>
    <xf numFmtId="0" fontId="33" fillId="14" borderId="0" xfId="0" applyFont="1" applyFill="1" applyProtection="1">
      <protection locked="0"/>
    </xf>
    <xf numFmtId="0" fontId="35" fillId="14" borderId="0" xfId="0" applyFont="1" applyFill="1" applyProtection="1">
      <protection locked="0"/>
    </xf>
    <xf numFmtId="0" fontId="34" fillId="14" borderId="0" xfId="0" applyFont="1" applyFill="1" applyProtection="1">
      <protection locked="0"/>
    </xf>
    <xf numFmtId="0" fontId="36" fillId="14" borderId="0" xfId="0" applyFont="1" applyFill="1" applyProtection="1">
      <protection locked="0"/>
    </xf>
    <xf numFmtId="0" fontId="33" fillId="14" borderId="0" xfId="0" applyFont="1" applyFill="1" applyAlignment="1" applyProtection="1">
      <alignment vertical="center" wrapText="1"/>
      <protection locked="0"/>
    </xf>
    <xf numFmtId="0" fontId="33" fillId="14" borderId="0" xfId="0" applyFont="1" applyFill="1" applyAlignment="1" applyProtection="1">
      <alignment horizontal="center" vertical="center" wrapText="1"/>
      <protection locked="0"/>
    </xf>
    <xf numFmtId="0" fontId="34" fillId="14" borderId="0" xfId="0" applyFont="1" applyFill="1" applyAlignment="1" applyProtection="1">
      <alignment horizontal="center" vertical="center" wrapText="1"/>
      <protection locked="0"/>
    </xf>
    <xf numFmtId="0" fontId="24" fillId="14" borderId="0" xfId="0" applyFont="1" applyFill="1" applyProtection="1">
      <protection locked="0"/>
    </xf>
    <xf numFmtId="0" fontId="34" fillId="14" borderId="0" xfId="0" applyFont="1" applyFill="1" applyAlignment="1" applyProtection="1">
      <alignment vertical="center" wrapText="1"/>
      <protection locked="0"/>
    </xf>
    <xf numFmtId="0" fontId="1" fillId="14" borderId="0" xfId="0" applyFont="1" applyFill="1" applyAlignment="1" applyProtection="1">
      <alignment vertical="center" wrapText="1"/>
      <protection locked="0"/>
    </xf>
    <xf numFmtId="0" fontId="37" fillId="0" borderId="0" xfId="0" applyFont="1"/>
    <xf numFmtId="0" fontId="1" fillId="0" borderId="0" xfId="0" applyFont="1"/>
    <xf numFmtId="0" fontId="37" fillId="0" borderId="0" xfId="0" applyFont="1" applyProtection="1">
      <protection locked="0"/>
    </xf>
    <xf numFmtId="0" fontId="14" fillId="0" borderId="0" xfId="0" applyFont="1"/>
    <xf numFmtId="0" fontId="14" fillId="0" borderId="0" xfId="0" applyFont="1" applyProtection="1">
      <protection locked="0"/>
    </xf>
    <xf numFmtId="0" fontId="1" fillId="14" borderId="0" xfId="0" applyFont="1" applyFill="1" applyAlignment="1">
      <alignment horizontal="center" vertical="center"/>
    </xf>
    <xf numFmtId="0" fontId="14" fillId="14" borderId="0" xfId="0" applyFont="1" applyFill="1" applyAlignment="1">
      <alignment horizontal="center"/>
    </xf>
    <xf numFmtId="0" fontId="1" fillId="14" borderId="0" xfId="0" applyFont="1" applyFill="1" applyAlignment="1">
      <alignment horizontal="left"/>
    </xf>
    <xf numFmtId="0" fontId="3" fillId="0" borderId="0" xfId="0" applyFont="1" applyAlignment="1">
      <alignment horizontal="center"/>
    </xf>
    <xf numFmtId="0" fontId="3" fillId="0" borderId="0" xfId="0" applyFont="1" applyAlignment="1" applyProtection="1">
      <alignment horizont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168" fontId="20" fillId="8" borderId="20" xfId="4" applyFont="1" applyFill="1" applyBorder="1" applyAlignment="1">
      <alignment vertical="center" wrapText="1"/>
    </xf>
    <xf numFmtId="164" fontId="3" fillId="0" borderId="33" xfId="10" applyNumberFormat="1" applyFont="1" applyFill="1" applyBorder="1" applyAlignment="1" applyProtection="1">
      <alignment vertical="center"/>
    </xf>
    <xf numFmtId="9" fontId="20" fillId="0" borderId="20" xfId="9" applyFont="1" applyFill="1" applyBorder="1" applyAlignment="1">
      <alignment vertical="center" wrapText="1"/>
    </xf>
    <xf numFmtId="2" fontId="1" fillId="0" borderId="20" xfId="0" applyNumberFormat="1" applyFont="1" applyBorder="1" applyAlignment="1" applyProtection="1">
      <alignment horizontal="center" wrapText="1"/>
      <protection locked="0"/>
    </xf>
    <xf numFmtId="9" fontId="1" fillId="0" borderId="20" xfId="9" applyFont="1" applyFill="1" applyBorder="1" applyProtection="1">
      <protection locked="0"/>
    </xf>
    <xf numFmtId="0" fontId="1" fillId="0" borderId="0" xfId="0" applyFont="1" applyAlignment="1" applyProtection="1">
      <alignment horizontal="center" vertical="center"/>
      <protection locked="0"/>
    </xf>
    <xf numFmtId="0" fontId="1" fillId="2" borderId="19" xfId="8" applyFill="1" applyBorder="1" applyAlignment="1">
      <alignment horizontal="left" vertical="center" wrapText="1"/>
    </xf>
    <xf numFmtId="0" fontId="1" fillId="2" borderId="34" xfId="8" applyFill="1" applyBorder="1" applyAlignment="1">
      <alignment vertical="center" wrapText="1"/>
    </xf>
    <xf numFmtId="0" fontId="3" fillId="14" borderId="12" xfId="8" applyFont="1" applyFill="1" applyBorder="1" applyAlignment="1">
      <alignment horizontal="center" wrapText="1"/>
    </xf>
    <xf numFmtId="0" fontId="3" fillId="14" borderId="20" xfId="8" applyFont="1" applyFill="1" applyBorder="1"/>
    <xf numFmtId="0" fontId="3" fillId="14" borderId="4" xfId="8" applyFont="1" applyFill="1" applyBorder="1"/>
    <xf numFmtId="0" fontId="3" fillId="14" borderId="3" xfId="8" applyFont="1" applyFill="1" applyBorder="1" applyAlignment="1">
      <alignment horizontal="center"/>
    </xf>
    <xf numFmtId="164" fontId="3" fillId="17" borderId="3" xfId="10" applyNumberFormat="1" applyFont="1" applyFill="1" applyBorder="1" applyAlignment="1" applyProtection="1">
      <alignment horizontal="center"/>
    </xf>
    <xf numFmtId="164" fontId="3" fillId="14" borderId="3" xfId="10" applyNumberFormat="1" applyFont="1" applyFill="1" applyBorder="1" applyAlignment="1" applyProtection="1">
      <alignment horizontal="center"/>
    </xf>
    <xf numFmtId="0" fontId="34" fillId="14" borderId="1" xfId="0" applyFont="1" applyFill="1" applyBorder="1"/>
    <xf numFmtId="0" fontId="34" fillId="14" borderId="2" xfId="0" applyFont="1" applyFill="1" applyBorder="1"/>
    <xf numFmtId="9" fontId="34" fillId="14" borderId="2" xfId="0" applyNumberFormat="1" applyFont="1" applyFill="1" applyBorder="1"/>
    <xf numFmtId="164" fontId="14" fillId="14" borderId="0" xfId="0" applyNumberFormat="1" applyFont="1" applyFill="1" applyAlignment="1">
      <alignment horizontal="center"/>
    </xf>
    <xf numFmtId="164" fontId="1" fillId="14" borderId="0" xfId="0" applyNumberFormat="1" applyFont="1" applyFill="1"/>
    <xf numFmtId="44" fontId="22" fillId="10" borderId="35" xfId="7" applyFont="1" applyFill="1" applyBorder="1" applyAlignment="1">
      <alignment horizontal="center" vertical="center" wrapText="1"/>
    </xf>
    <xf numFmtId="164" fontId="22" fillId="10" borderId="36" xfId="7" applyNumberFormat="1" applyFont="1" applyFill="1" applyBorder="1" applyAlignment="1">
      <alignment horizontal="center" vertical="center" wrapText="1"/>
    </xf>
    <xf numFmtId="44" fontId="22" fillId="10" borderId="36" xfId="7" applyFont="1" applyFill="1" applyBorder="1" applyAlignment="1">
      <alignment horizontal="center" vertical="center" wrapText="1"/>
    </xf>
    <xf numFmtId="0" fontId="29" fillId="0" borderId="33" xfId="0" applyFont="1" applyBorder="1" applyAlignment="1">
      <alignment horizontal="left" vertical="center" wrapText="1"/>
    </xf>
    <xf numFmtId="44" fontId="29" fillId="8" borderId="37" xfId="7" applyFont="1" applyFill="1" applyBorder="1" applyAlignment="1">
      <alignment horizontal="center" vertical="center" wrapText="1"/>
    </xf>
    <xf numFmtId="44" fontId="29" fillId="8" borderId="33" xfId="7" applyFont="1" applyFill="1" applyBorder="1" applyAlignment="1">
      <alignment horizontal="center" vertical="center" wrapText="1"/>
    </xf>
    <xf numFmtId="0" fontId="29" fillId="0" borderId="37" xfId="0" applyFont="1" applyBorder="1" applyAlignment="1">
      <alignment horizontal="left" vertical="center" wrapText="1"/>
    </xf>
    <xf numFmtId="0" fontId="28" fillId="18" borderId="33" xfId="0" applyFont="1" applyFill="1" applyBorder="1" applyAlignment="1">
      <alignment horizontal="left" vertical="center" wrapText="1"/>
    </xf>
    <xf numFmtId="44" fontId="28" fillId="18" borderId="33" xfId="7" applyFont="1" applyFill="1" applyBorder="1" applyAlignment="1">
      <alignment horizontal="center" vertical="center" wrapText="1"/>
    </xf>
    <xf numFmtId="0" fontId="28" fillId="18" borderId="37" xfId="0" applyFont="1" applyFill="1" applyBorder="1" applyAlignment="1">
      <alignment horizontal="left" vertical="center" wrapText="1"/>
    </xf>
    <xf numFmtId="44" fontId="28" fillId="18" borderId="37" xfId="7" applyFont="1" applyFill="1" applyBorder="1" applyAlignment="1">
      <alignment horizontal="center" vertical="center" wrapText="1"/>
    </xf>
    <xf numFmtId="164" fontId="1" fillId="0" borderId="0" xfId="0" applyNumberFormat="1" applyFont="1" applyProtection="1">
      <protection locked="0"/>
    </xf>
    <xf numFmtId="168" fontId="1" fillId="0" borderId="0" xfId="4" applyFont="1" applyFill="1" applyBorder="1" applyProtection="1">
      <protection locked="0"/>
    </xf>
    <xf numFmtId="0" fontId="1" fillId="2" borderId="19" xfId="8" applyFill="1" applyBorder="1" applyAlignment="1">
      <alignment horizontal="center" vertical="center" wrapText="1"/>
    </xf>
    <xf numFmtId="0" fontId="3" fillId="2" borderId="20" xfId="8" applyFont="1" applyFill="1" applyBorder="1" applyAlignment="1">
      <alignment horizontal="center" vertical="center" wrapText="1"/>
    </xf>
    <xf numFmtId="0" fontId="3" fillId="2" borderId="23" xfId="8" applyFont="1" applyFill="1" applyBorder="1" applyAlignment="1">
      <alignment horizontal="center" vertical="center" wrapText="1"/>
    </xf>
    <xf numFmtId="164" fontId="3" fillId="2" borderId="20" xfId="8" applyNumberFormat="1" applyFont="1" applyFill="1" applyBorder="1" applyAlignment="1">
      <alignment horizontal="center" vertical="center" wrapText="1"/>
    </xf>
    <xf numFmtId="9" fontId="3" fillId="2" borderId="20" xfId="8" applyNumberFormat="1" applyFont="1" applyFill="1" applyBorder="1" applyAlignment="1">
      <alignment horizontal="center" vertical="center" wrapText="1"/>
    </xf>
    <xf numFmtId="164" fontId="3" fillId="2" borderId="23" xfId="9" applyNumberFormat="1" applyFont="1" applyFill="1" applyBorder="1" applyAlignment="1">
      <alignment horizontal="center" vertical="center" wrapText="1"/>
    </xf>
    <xf numFmtId="9" fontId="3" fillId="0" borderId="20" xfId="8" applyNumberFormat="1" applyFont="1" applyBorder="1" applyAlignment="1">
      <alignment horizontal="center" vertical="center" wrapText="1"/>
    </xf>
    <xf numFmtId="164" fontId="3" fillId="0" borderId="20" xfId="8" applyNumberFormat="1" applyFont="1" applyBorder="1" applyAlignment="1">
      <alignment horizontal="center" vertical="center" wrapText="1"/>
    </xf>
    <xf numFmtId="10" fontId="3" fillId="0" borderId="20" xfId="8" applyNumberFormat="1" applyFont="1" applyBorder="1" applyAlignment="1">
      <alignment horizontal="center" vertical="center" wrapText="1"/>
    </xf>
    <xf numFmtId="164" fontId="3" fillId="0" borderId="23" xfId="9" applyNumberFormat="1"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0" xfId="0" applyFont="1" applyFill="1" applyAlignment="1">
      <alignment vertical="center" wrapText="1"/>
    </xf>
    <xf numFmtId="0" fontId="9"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3" fillId="2" borderId="0" xfId="0" applyFont="1" applyFill="1" applyAlignment="1">
      <alignment horizontal="left" vertical="center" wrapText="1"/>
    </xf>
    <xf numFmtId="171" fontId="22" fillId="10" borderId="20" xfId="0" applyNumberFormat="1"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3" fillId="0" borderId="20" xfId="0" applyFont="1" applyBorder="1" applyAlignment="1">
      <alignment horizontal="left" vertical="center" wrapText="1"/>
    </xf>
    <xf numFmtId="170" fontId="1" fillId="8" borderId="20" xfId="6" applyNumberFormat="1" applyFont="1" applyFill="1" applyBorder="1" applyAlignment="1">
      <alignment horizontal="right" vertical="center" wrapText="1"/>
    </xf>
    <xf numFmtId="170" fontId="23" fillId="8" borderId="20" xfId="2" applyNumberFormat="1" applyFont="1" applyFill="1" applyBorder="1" applyAlignment="1">
      <alignment horizontal="right" vertical="center" wrapText="1"/>
    </xf>
    <xf numFmtId="170" fontId="1" fillId="0" borderId="20" xfId="0" applyNumberFormat="1" applyFont="1" applyBorder="1" applyAlignment="1">
      <alignment horizontal="right" vertical="center" wrapText="1"/>
    </xf>
    <xf numFmtId="170" fontId="23" fillId="8" borderId="20" xfId="6" applyNumberFormat="1" applyFont="1" applyFill="1" applyBorder="1" applyAlignment="1">
      <alignment horizontal="right" vertical="center" wrapText="1"/>
    </xf>
    <xf numFmtId="170" fontId="23" fillId="8" borderId="20" xfId="1" applyNumberFormat="1" applyFont="1" applyFill="1" applyBorder="1" applyAlignment="1">
      <alignment horizontal="right" vertical="center" wrapText="1"/>
    </xf>
    <xf numFmtId="0" fontId="25" fillId="11" borderId="20" xfId="0" applyFont="1" applyFill="1" applyBorder="1" applyAlignment="1">
      <alignment horizontal="left" vertical="center" wrapText="1"/>
    </xf>
    <xf numFmtId="170" fontId="25" fillId="11" borderId="20" xfId="6" applyNumberFormat="1" applyFont="1" applyFill="1" applyBorder="1" applyAlignment="1">
      <alignment horizontal="right" vertical="center" wrapText="1"/>
    </xf>
    <xf numFmtId="0" fontId="23" fillId="0" borderId="0" xfId="0" applyFont="1" applyAlignment="1">
      <alignment vertical="center" wrapText="1"/>
    </xf>
    <xf numFmtId="170" fontId="23" fillId="2" borderId="0" xfId="0" applyNumberFormat="1" applyFont="1" applyFill="1" applyAlignment="1">
      <alignment vertical="center" wrapText="1"/>
    </xf>
    <xf numFmtId="174" fontId="23" fillId="2" borderId="0" xfId="0" applyNumberFormat="1" applyFont="1" applyFill="1" applyAlignment="1">
      <alignment vertical="center" wrapText="1"/>
    </xf>
    <xf numFmtId="0" fontId="22" fillId="7" borderId="0" xfId="0" applyFont="1" applyFill="1" applyAlignment="1" applyProtection="1">
      <alignment horizontal="left" vertical="center"/>
      <protection locked="0"/>
    </xf>
    <xf numFmtId="0" fontId="1" fillId="2" borderId="20" xfId="8" applyFill="1" applyBorder="1" applyAlignment="1">
      <alignment vertical="center" wrapText="1"/>
    </xf>
    <xf numFmtId="175" fontId="20" fillId="8" borderId="20" xfId="4" applyNumberFormat="1" applyFont="1" applyFill="1" applyBorder="1" applyAlignment="1">
      <alignment vertical="center" wrapText="1"/>
    </xf>
    <xf numFmtId="164" fontId="1" fillId="0" borderId="20" xfId="9" applyNumberFormat="1" applyFont="1" applyFill="1" applyBorder="1" applyProtection="1">
      <protection locked="0"/>
    </xf>
    <xf numFmtId="0" fontId="1" fillId="8" borderId="20" xfId="8" applyFill="1" applyBorder="1" applyAlignment="1" applyProtection="1">
      <alignment vertical="center" wrapText="1"/>
      <protection locked="0"/>
    </xf>
    <xf numFmtId="169" fontId="1" fillId="0" borderId="0" xfId="2" applyFont="1" applyFill="1" applyBorder="1" applyProtection="1">
      <protection locked="0"/>
    </xf>
    <xf numFmtId="44" fontId="1" fillId="0" borderId="0" xfId="0" applyNumberFormat="1" applyFont="1" applyProtection="1">
      <protection locked="0"/>
    </xf>
    <xf numFmtId="164" fontId="3" fillId="14" borderId="20" xfId="8" applyNumberFormat="1" applyFont="1" applyFill="1" applyBorder="1" applyAlignment="1">
      <alignment horizontal="center"/>
    </xf>
    <xf numFmtId="3" fontId="1" fillId="0" borderId="0" xfId="0" applyNumberFormat="1" applyFont="1" applyProtection="1">
      <protection locked="0"/>
    </xf>
    <xf numFmtId="4" fontId="1" fillId="0" borderId="0" xfId="0" applyNumberFormat="1" applyFont="1" applyProtection="1">
      <protection locked="0"/>
    </xf>
    <xf numFmtId="0" fontId="1" fillId="14" borderId="27" xfId="8" applyFill="1" applyBorder="1" applyAlignment="1">
      <alignment horizontal="center"/>
    </xf>
    <xf numFmtId="0" fontId="1" fillId="14" borderId="0" xfId="8" applyFill="1" applyAlignment="1">
      <alignment horizontal="center"/>
    </xf>
    <xf numFmtId="0" fontId="1" fillId="14" borderId="26" xfId="8" applyFill="1" applyBorder="1" applyAlignment="1">
      <alignment horizontal="center"/>
    </xf>
    <xf numFmtId="0" fontId="36" fillId="0" borderId="60" xfId="0" applyFont="1" applyBorder="1" applyAlignment="1">
      <alignment horizontal="center" vertical="center"/>
    </xf>
    <xf numFmtId="0" fontId="36" fillId="0" borderId="61" xfId="0" applyFont="1" applyBorder="1" applyAlignment="1">
      <alignment horizontal="center" vertical="center"/>
    </xf>
    <xf numFmtId="0" fontId="36" fillId="0" borderId="62" xfId="0" applyFont="1" applyBorder="1" applyAlignment="1">
      <alignment horizontal="center" vertical="center"/>
    </xf>
    <xf numFmtId="0" fontId="39" fillId="0" borderId="14" xfId="0" applyFont="1" applyBorder="1" applyAlignment="1">
      <alignment horizontal="center" vertical="center"/>
    </xf>
    <xf numFmtId="0" fontId="39" fillId="0" borderId="13" xfId="0" applyFont="1" applyBorder="1" applyAlignment="1">
      <alignment horizontal="center" vertical="center"/>
    </xf>
    <xf numFmtId="0" fontId="39" fillId="0" borderId="12" xfId="0" applyFont="1" applyBorder="1" applyAlignment="1">
      <alignment horizontal="center" vertical="center"/>
    </xf>
    <xf numFmtId="0" fontId="40" fillId="0" borderId="29" xfId="0" applyFont="1" applyBorder="1" applyAlignment="1">
      <alignment vertical="center"/>
    </xf>
    <xf numFmtId="0" fontId="40" fillId="0" borderId="13" xfId="0" applyFont="1" applyBorder="1" applyAlignment="1">
      <alignment vertical="center"/>
    </xf>
    <xf numFmtId="0" fontId="40" fillId="0" borderId="12" xfId="0" applyFont="1" applyBorder="1" applyAlignment="1">
      <alignment vertical="center"/>
    </xf>
    <xf numFmtId="0" fontId="39" fillId="0" borderId="34" xfId="0" applyFont="1" applyBorder="1" applyAlignment="1">
      <alignment horizontal="center" vertical="center"/>
    </xf>
    <xf numFmtId="0" fontId="39" fillId="0" borderId="20" xfId="0" applyFont="1" applyBorder="1" applyAlignment="1">
      <alignment horizontal="center" vertical="center"/>
    </xf>
    <xf numFmtId="0" fontId="39" fillId="0" borderId="23" xfId="0" applyFont="1" applyBorder="1" applyAlignment="1">
      <alignment horizontal="center" vertical="center"/>
    </xf>
    <xf numFmtId="0" fontId="40" fillId="0" borderId="30" xfId="0" applyFont="1" applyBorder="1" applyAlignment="1">
      <alignment vertical="center"/>
    </xf>
    <xf numFmtId="0" fontId="40" fillId="0" borderId="20" xfId="0" applyFont="1" applyBorder="1" applyAlignment="1">
      <alignment vertical="center"/>
    </xf>
    <xf numFmtId="0" fontId="40" fillId="0" borderId="23" xfId="0" applyFont="1" applyBorder="1" applyAlignment="1">
      <alignment vertical="center"/>
    </xf>
    <xf numFmtId="0" fontId="39" fillId="0" borderId="4" xfId="0" applyFont="1" applyBorder="1" applyAlignment="1">
      <alignment horizontal="center" vertical="center"/>
    </xf>
    <xf numFmtId="0" fontId="39" fillId="0" borderId="3" xfId="0" applyFont="1" applyBorder="1" applyAlignment="1">
      <alignment horizontal="center" vertical="center"/>
    </xf>
    <xf numFmtId="0" fontId="39" fillId="0" borderId="22" xfId="0" applyFont="1" applyBorder="1" applyAlignment="1">
      <alignment horizontal="center" vertical="center"/>
    </xf>
    <xf numFmtId="0" fontId="40" fillId="0" borderId="31" xfId="0" applyFont="1" applyBorder="1" applyAlignment="1">
      <alignment vertical="center"/>
    </xf>
    <xf numFmtId="0" fontId="40" fillId="0" borderId="3" xfId="0" applyFont="1" applyBorder="1" applyAlignment="1">
      <alignment vertical="center"/>
    </xf>
    <xf numFmtId="0" fontId="40" fillId="0" borderId="22" xfId="0" applyFont="1" applyBorder="1" applyAlignment="1">
      <alignment vertical="center"/>
    </xf>
    <xf numFmtId="0" fontId="38" fillId="15" borderId="17" xfId="0" applyFont="1" applyFill="1" applyBorder="1" applyAlignment="1">
      <alignment horizontal="center" vertical="center" wrapText="1"/>
    </xf>
    <xf numFmtId="0" fontId="38" fillId="15" borderId="16" xfId="0" applyFont="1" applyFill="1" applyBorder="1" applyAlignment="1">
      <alignment horizontal="center" vertical="center" wrapText="1"/>
    </xf>
    <xf numFmtId="0" fontId="38" fillId="15" borderId="15" xfId="0" applyFont="1" applyFill="1" applyBorder="1" applyAlignment="1">
      <alignment horizontal="center" vertical="center" wrapText="1"/>
    </xf>
    <xf numFmtId="0" fontId="38" fillId="15" borderId="41" xfId="0" applyFont="1" applyFill="1" applyBorder="1" applyAlignment="1">
      <alignment horizontal="center" vertical="center" wrapText="1"/>
    </xf>
    <xf numFmtId="0" fontId="38" fillId="15" borderId="42" xfId="0" applyFont="1" applyFill="1" applyBorder="1" applyAlignment="1">
      <alignment horizontal="center" vertical="center" wrapText="1"/>
    </xf>
    <xf numFmtId="0" fontId="38" fillId="15" borderId="43" xfId="0" applyFont="1" applyFill="1" applyBorder="1" applyAlignment="1">
      <alignment horizontal="center" vertical="center" wrapText="1"/>
    </xf>
    <xf numFmtId="0" fontId="34" fillId="14" borderId="0" xfId="0" applyFont="1" applyFill="1" applyAlignment="1">
      <alignment horizontal="center" vertical="center" wrapText="1"/>
    </xf>
    <xf numFmtId="0" fontId="3" fillId="0" borderId="1" xfId="8" applyFont="1" applyBorder="1" applyAlignment="1">
      <alignment horizontal="center" vertical="distributed"/>
    </xf>
    <xf numFmtId="0" fontId="3" fillId="0" borderId="2" xfId="8" applyFont="1" applyBorder="1" applyAlignment="1">
      <alignment horizontal="center" vertical="distributed"/>
    </xf>
    <xf numFmtId="0" fontId="3" fillId="0" borderId="21" xfId="8" applyFont="1" applyBorder="1" applyAlignment="1">
      <alignment horizontal="center" vertical="distributed"/>
    </xf>
    <xf numFmtId="0" fontId="34" fillId="15" borderId="1" xfId="8" applyFont="1" applyFill="1" applyBorder="1" applyAlignment="1">
      <alignment horizontal="center" vertical="distributed"/>
    </xf>
    <xf numFmtId="0" fontId="34" fillId="15" borderId="2" xfId="8" applyFont="1" applyFill="1" applyBorder="1" applyAlignment="1">
      <alignment horizontal="center" vertical="distributed"/>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34" fillId="14" borderId="1" xfId="8" applyFont="1" applyFill="1" applyBorder="1" applyAlignment="1">
      <alignment horizontal="center"/>
    </xf>
    <xf numFmtId="0" fontId="34" fillId="14" borderId="2" xfId="8" applyFont="1" applyFill="1" applyBorder="1" applyAlignment="1">
      <alignment horizontal="center"/>
    </xf>
    <xf numFmtId="0" fontId="34" fillId="14" borderId="21" xfId="8" applyFont="1" applyFill="1" applyBorder="1" applyAlignment="1">
      <alignment horizontal="center"/>
    </xf>
    <xf numFmtId="0" fontId="3" fillId="14" borderId="2" xfId="8" applyFont="1" applyFill="1" applyBorder="1" applyAlignment="1">
      <alignment horizontal="center"/>
    </xf>
    <xf numFmtId="0" fontId="3" fillId="14" borderId="21" xfId="8" applyFont="1" applyFill="1" applyBorder="1" applyAlignment="1">
      <alignment horizontal="center"/>
    </xf>
    <xf numFmtId="0" fontId="34" fillId="14" borderId="17" xfId="8" applyFont="1" applyFill="1" applyBorder="1" applyAlignment="1">
      <alignment horizontal="center"/>
    </xf>
    <xf numFmtId="0" fontId="34" fillId="14" borderId="16" xfId="8" applyFont="1" applyFill="1" applyBorder="1" applyAlignment="1">
      <alignment horizontal="center"/>
    </xf>
    <xf numFmtId="0" fontId="34" fillId="14" borderId="15" xfId="8" applyFont="1" applyFill="1" applyBorder="1" applyAlignment="1">
      <alignment horizontal="center"/>
    </xf>
    <xf numFmtId="0" fontId="1" fillId="0" borderId="1" xfId="8" applyBorder="1" applyAlignment="1">
      <alignment horizontal="center" vertical="center"/>
    </xf>
    <xf numFmtId="0" fontId="1" fillId="0" borderId="2" xfId="8" applyBorder="1" applyAlignment="1">
      <alignment horizontal="center" vertical="center"/>
    </xf>
    <xf numFmtId="0" fontId="1" fillId="0" borderId="21" xfId="8"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4" fillId="0" borderId="16" xfId="0" applyFont="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34" fillId="15" borderId="21" xfId="0" applyFont="1" applyFill="1" applyBorder="1" applyAlignment="1">
      <alignment horizontal="center"/>
    </xf>
    <xf numFmtId="0" fontId="34" fillId="0" borderId="1" xfId="0" applyFont="1" applyBorder="1" applyAlignment="1">
      <alignment horizontal="center"/>
    </xf>
    <xf numFmtId="0" fontId="34" fillId="0" borderId="2" xfId="0" applyFont="1" applyBorder="1" applyAlignment="1">
      <alignment horizontal="center"/>
    </xf>
    <xf numFmtId="0" fontId="34" fillId="0" borderId="21" xfId="0" applyFont="1" applyBorder="1" applyAlignment="1">
      <alignment horizontal="center"/>
    </xf>
    <xf numFmtId="0" fontId="1" fillId="14" borderId="1" xfId="8" applyFill="1" applyBorder="1" applyAlignment="1">
      <alignment horizontal="center" vertical="center" wrapText="1"/>
    </xf>
    <xf numFmtId="0" fontId="1" fillId="14" borderId="2" xfId="8" applyFill="1" applyBorder="1" applyAlignment="1">
      <alignment horizontal="center" vertical="center"/>
    </xf>
    <xf numFmtId="0" fontId="1" fillId="14" borderId="21" xfId="8" applyFill="1" applyBorder="1" applyAlignment="1">
      <alignment horizontal="center" vertical="center"/>
    </xf>
    <xf numFmtId="0" fontId="3" fillId="14" borderId="1" xfId="8" applyFont="1" applyFill="1" applyBorder="1" applyAlignment="1">
      <alignment horizontal="center" wrapText="1"/>
    </xf>
    <xf numFmtId="0" fontId="3" fillId="0" borderId="1" xfId="8" applyFont="1" applyBorder="1" applyAlignment="1">
      <alignment horizontal="justify" vertical="center" wrapText="1"/>
    </xf>
    <xf numFmtId="0" fontId="1" fillId="0" borderId="2" xfId="8" applyBorder="1" applyAlignment="1">
      <alignment horizontal="justify" vertical="center"/>
    </xf>
    <xf numFmtId="0" fontId="1" fillId="0" borderId="21" xfId="8" applyBorder="1" applyAlignment="1">
      <alignment horizontal="justify" vertical="center"/>
    </xf>
    <xf numFmtId="0" fontId="34" fillId="14" borderId="1" xfId="0" applyFont="1" applyFill="1" applyBorder="1" applyAlignment="1">
      <alignment horizontal="center"/>
    </xf>
    <xf numFmtId="0" fontId="34" fillId="14" borderId="2" xfId="0" applyFont="1" applyFill="1" applyBorder="1" applyAlignment="1">
      <alignment horizontal="center"/>
    </xf>
    <xf numFmtId="0" fontId="34" fillId="14" borderId="21" xfId="0" applyFont="1" applyFill="1" applyBorder="1" applyAlignment="1">
      <alignment horizontal="center"/>
    </xf>
    <xf numFmtId="9" fontId="3" fillId="14" borderId="1" xfId="0" applyNumberFormat="1" applyFont="1" applyFill="1" applyBorder="1" applyAlignment="1">
      <alignment horizontal="left" wrapText="1"/>
    </xf>
    <xf numFmtId="0" fontId="3" fillId="14" borderId="2" xfId="0" applyFont="1" applyFill="1" applyBorder="1" applyAlignment="1">
      <alignment horizontal="left" wrapText="1"/>
    </xf>
    <xf numFmtId="0" fontId="3" fillId="14" borderId="21" xfId="0" applyFont="1" applyFill="1" applyBorder="1" applyAlignment="1">
      <alignment horizontal="left" wrapText="1"/>
    </xf>
    <xf numFmtId="0" fontId="34" fillId="0" borderId="27" xfId="0" applyFont="1" applyBorder="1" applyAlignment="1">
      <alignment horizontal="center"/>
    </xf>
    <xf numFmtId="0" fontId="34" fillId="0" borderId="0" xfId="0" applyFont="1" applyAlignment="1">
      <alignment horizontal="center"/>
    </xf>
    <xf numFmtId="0" fontId="34" fillId="0" borderId="26" xfId="0" applyFont="1" applyBorder="1" applyAlignment="1">
      <alignment horizontal="center"/>
    </xf>
    <xf numFmtId="0" fontId="3" fillId="14" borderId="1" xfId="0" applyFont="1" applyFill="1" applyBorder="1" applyAlignment="1">
      <alignment horizontal="center" wrapText="1"/>
    </xf>
    <xf numFmtId="0" fontId="3" fillId="14" borderId="2" xfId="0" applyFont="1" applyFill="1" applyBorder="1" applyAlignment="1">
      <alignment horizontal="center" wrapText="1"/>
    </xf>
    <xf numFmtId="0" fontId="3" fillId="14" borderId="21" xfId="0" applyFont="1" applyFill="1" applyBorder="1" applyAlignment="1">
      <alignment horizontal="center" wrapText="1"/>
    </xf>
    <xf numFmtId="0" fontId="3" fillId="19" borderId="2" xfId="0" applyFont="1" applyFill="1" applyBorder="1" applyAlignment="1">
      <alignment horizontal="center" wrapText="1"/>
    </xf>
    <xf numFmtId="0" fontId="3" fillId="20" borderId="1" xfId="0" applyFont="1" applyFill="1" applyBorder="1" applyAlignment="1">
      <alignment horizontal="center" vertical="center" wrapText="1"/>
    </xf>
    <xf numFmtId="0" fontId="3" fillId="20" borderId="21" xfId="0" applyFont="1" applyFill="1" applyBorder="1" applyAlignment="1">
      <alignment horizontal="center" vertical="center" wrapText="1"/>
    </xf>
    <xf numFmtId="0" fontId="34" fillId="0" borderId="17" xfId="8" applyFont="1" applyBorder="1" applyAlignment="1">
      <alignment horizontal="center"/>
    </xf>
    <xf numFmtId="0" fontId="34" fillId="0" borderId="16" xfId="8" applyFont="1" applyBorder="1" applyAlignment="1">
      <alignment horizontal="center"/>
    </xf>
    <xf numFmtId="0" fontId="34" fillId="0" borderId="15" xfId="8" applyFont="1" applyBorder="1" applyAlignment="1">
      <alignment horizontal="center"/>
    </xf>
    <xf numFmtId="0" fontId="3" fillId="14" borderId="1" xfId="8" applyFont="1" applyFill="1" applyBorder="1" applyAlignment="1">
      <alignment horizontal="center"/>
    </xf>
    <xf numFmtId="0" fontId="34" fillId="15" borderId="57" xfId="0" applyFont="1" applyFill="1" applyBorder="1" applyAlignment="1">
      <alignment horizontal="center"/>
    </xf>
    <xf numFmtId="0" fontId="34" fillId="15" borderId="33" xfId="0" applyFont="1" applyFill="1" applyBorder="1" applyAlignment="1">
      <alignment horizontal="center"/>
    </xf>
    <xf numFmtId="0" fontId="34" fillId="15" borderId="58" xfId="0" applyFont="1" applyFill="1" applyBorder="1" applyAlignment="1">
      <alignment horizontal="center"/>
    </xf>
    <xf numFmtId="0" fontId="34" fillId="15" borderId="59" xfId="0" applyFont="1" applyFill="1" applyBorder="1" applyAlignment="1">
      <alignment horizontal="center"/>
    </xf>
    <xf numFmtId="0" fontId="1" fillId="2" borderId="32" xfId="8" applyFill="1" applyBorder="1" applyAlignment="1">
      <alignment horizontal="left" vertical="center" wrapText="1"/>
    </xf>
    <xf numFmtId="0" fontId="1" fillId="2" borderId="47" xfId="8" applyFill="1" applyBorder="1" applyAlignment="1">
      <alignment horizontal="left" vertical="center" wrapText="1"/>
    </xf>
    <xf numFmtId="0" fontId="1" fillId="2" borderId="29" xfId="8" applyFill="1" applyBorder="1" applyAlignment="1">
      <alignment horizontal="left" vertical="center" wrapText="1"/>
    </xf>
    <xf numFmtId="0" fontId="1" fillId="2" borderId="48" xfId="8" applyFill="1" applyBorder="1" applyAlignment="1">
      <alignment horizontal="left" vertical="center" wrapText="1"/>
    </xf>
    <xf numFmtId="0" fontId="1" fillId="2" borderId="49" xfId="8" applyFill="1" applyBorder="1" applyAlignment="1">
      <alignment horizontal="left" vertical="center" wrapText="1"/>
    </xf>
    <xf numFmtId="0" fontId="1" fillId="2" borderId="50" xfId="8" applyFill="1" applyBorder="1" applyAlignment="1">
      <alignment horizontal="left" vertical="center" wrapText="1"/>
    </xf>
    <xf numFmtId="0" fontId="1" fillId="14" borderId="51" xfId="0" applyFont="1" applyFill="1" applyBorder="1" applyAlignment="1">
      <alignment horizontal="center" vertical="center" wrapText="1"/>
    </xf>
    <xf numFmtId="0" fontId="1" fillId="14" borderId="39"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0" xfId="0" applyFont="1" applyFill="1" applyAlignment="1">
      <alignment horizontal="center" vertical="center" wrapText="1"/>
    </xf>
    <xf numFmtId="0" fontId="1" fillId="14" borderId="26" xfId="0" applyFont="1" applyFill="1" applyBorder="1" applyAlignment="1">
      <alignment horizontal="center" vertical="center" wrapText="1"/>
    </xf>
    <xf numFmtId="0" fontId="1" fillId="14" borderId="48" xfId="0" applyFont="1" applyFill="1" applyBorder="1" applyAlignment="1">
      <alignment horizontal="center" vertical="center" wrapText="1"/>
    </xf>
    <xf numFmtId="0" fontId="1" fillId="14" borderId="49" xfId="0" applyFont="1" applyFill="1" applyBorder="1" applyAlignment="1">
      <alignment horizontal="center" vertical="center" wrapText="1"/>
    </xf>
    <xf numFmtId="0" fontId="1" fillId="14" borderId="52" xfId="0" applyFont="1" applyFill="1" applyBorder="1" applyAlignment="1">
      <alignment horizontal="center" vertical="center" wrapText="1"/>
    </xf>
    <xf numFmtId="0" fontId="1" fillId="2" borderId="53" xfId="8" applyFill="1" applyBorder="1" applyAlignment="1">
      <alignment horizontal="left" vertical="center" wrapText="1"/>
    </xf>
    <xf numFmtId="0" fontId="1" fillId="2" borderId="54" xfId="8" applyFill="1" applyBorder="1" applyAlignment="1">
      <alignment horizontal="left" vertical="center" wrapText="1"/>
    </xf>
    <xf numFmtId="0" fontId="1" fillId="2" borderId="30" xfId="8" applyFill="1" applyBorder="1" applyAlignment="1">
      <alignment horizontal="left" vertical="center" wrapText="1"/>
    </xf>
    <xf numFmtId="0" fontId="1" fillId="2" borderId="55" xfId="8" applyFill="1" applyBorder="1" applyAlignment="1">
      <alignment horizontal="left" vertical="center" wrapText="1"/>
    </xf>
    <xf numFmtId="0" fontId="1" fillId="2" borderId="56" xfId="8" applyFill="1" applyBorder="1" applyAlignment="1">
      <alignment horizontal="left" vertical="center" wrapText="1"/>
    </xf>
    <xf numFmtId="0" fontId="1" fillId="2" borderId="31" xfId="8" applyFill="1" applyBorder="1" applyAlignment="1">
      <alignment horizontal="left" vertical="center" wrapText="1"/>
    </xf>
    <xf numFmtId="0" fontId="3" fillId="0" borderId="2" xfId="8" applyFont="1" applyBorder="1" applyAlignment="1" applyProtection="1">
      <alignment horizontal="center" vertical="center" wrapText="1"/>
      <protection locked="0"/>
    </xf>
    <xf numFmtId="0" fontId="3" fillId="0" borderId="21" xfId="8" applyFont="1" applyBorder="1" applyAlignment="1" applyProtection="1">
      <alignment horizontal="center" vertical="center" wrapText="1"/>
      <protection locked="0"/>
    </xf>
    <xf numFmtId="0" fontId="34" fillId="15" borderId="44" xfId="8" applyFont="1" applyFill="1" applyBorder="1" applyAlignment="1">
      <alignment horizontal="left" vertical="center" wrapText="1"/>
    </xf>
    <xf numFmtId="0" fontId="34" fillId="15" borderId="27" xfId="8" applyFont="1" applyFill="1" applyBorder="1" applyAlignment="1">
      <alignment horizontal="left" vertical="center" wrapText="1"/>
    </xf>
    <xf numFmtId="0" fontId="4" fillId="14" borderId="17" xfId="0" applyFont="1" applyFill="1" applyBorder="1" applyAlignment="1">
      <alignment horizontal="center" vertical="center"/>
    </xf>
    <xf numFmtId="0" fontId="4" fillId="14" borderId="16" xfId="0" applyFont="1" applyFill="1" applyBorder="1" applyAlignment="1">
      <alignment horizontal="center" vertical="center"/>
    </xf>
    <xf numFmtId="0" fontId="4" fillId="14" borderId="15" xfId="0" applyFont="1" applyFill="1" applyBorder="1" applyAlignment="1">
      <alignment horizontal="center" vertical="center"/>
    </xf>
    <xf numFmtId="0" fontId="4" fillId="14" borderId="27" xfId="0" applyFont="1" applyFill="1" applyBorder="1" applyAlignment="1">
      <alignment horizontal="center" vertical="center"/>
    </xf>
    <xf numFmtId="0" fontId="4" fillId="14" borderId="0" xfId="0" applyFont="1" applyFill="1" applyAlignment="1">
      <alignment horizontal="center" vertical="center"/>
    </xf>
    <xf numFmtId="0" fontId="4" fillId="14" borderId="26" xfId="0" applyFont="1" applyFill="1" applyBorder="1" applyAlignment="1">
      <alignment horizontal="center" vertical="center"/>
    </xf>
    <xf numFmtId="0" fontId="4" fillId="14" borderId="41" xfId="0" applyFont="1" applyFill="1" applyBorder="1" applyAlignment="1">
      <alignment horizontal="center" vertical="center"/>
    </xf>
    <xf numFmtId="0" fontId="4" fillId="14" borderId="42" xfId="0" applyFont="1" applyFill="1" applyBorder="1" applyAlignment="1">
      <alignment horizontal="center" vertical="center"/>
    </xf>
    <xf numFmtId="0" fontId="4" fillId="14" borderId="43" xfId="0" applyFont="1" applyFill="1" applyBorder="1" applyAlignment="1">
      <alignment horizontal="center" vertical="center"/>
    </xf>
    <xf numFmtId="0" fontId="1" fillId="0" borderId="0" xfId="0" applyFont="1" applyAlignment="1" applyProtection="1">
      <alignment horizontal="center"/>
      <protection locked="0"/>
    </xf>
    <xf numFmtId="0" fontId="34" fillId="15" borderId="44" xfId="0" applyFont="1" applyFill="1" applyBorder="1" applyAlignment="1" applyProtection="1">
      <alignment horizontal="left" vertical="center" wrapText="1"/>
      <protection locked="0"/>
    </xf>
    <xf numFmtId="0" fontId="34" fillId="15" borderId="45" xfId="0" applyFont="1" applyFill="1" applyBorder="1" applyAlignment="1" applyProtection="1">
      <alignment horizontal="left" vertical="center" wrapText="1"/>
      <protection locked="0"/>
    </xf>
    <xf numFmtId="0" fontId="34" fillId="15" borderId="46" xfId="0" applyFont="1" applyFill="1" applyBorder="1" applyAlignment="1" applyProtection="1">
      <alignment horizontal="left" vertical="center" wrapText="1"/>
      <protection locked="0"/>
    </xf>
    <xf numFmtId="0" fontId="3" fillId="14" borderId="17" xfId="8" applyFont="1" applyFill="1" applyBorder="1" applyAlignment="1" applyProtection="1">
      <alignment horizontal="left" vertical="top" wrapText="1"/>
      <protection locked="0"/>
    </xf>
    <xf numFmtId="0" fontId="3" fillId="14" borderId="16" xfId="8" applyFont="1" applyFill="1" applyBorder="1" applyAlignment="1" applyProtection="1">
      <alignment horizontal="left" vertical="top" wrapText="1"/>
      <protection locked="0"/>
    </xf>
    <xf numFmtId="0" fontId="3" fillId="14" borderId="15" xfId="8" applyFont="1" applyFill="1" applyBorder="1" applyAlignment="1" applyProtection="1">
      <alignment horizontal="left" vertical="top" wrapText="1"/>
      <protection locked="0"/>
    </xf>
    <xf numFmtId="0" fontId="3" fillId="0" borderId="27" xfId="8" applyFont="1" applyBorder="1" applyAlignment="1" applyProtection="1">
      <alignment horizontal="justify" vertical="center" wrapText="1"/>
      <protection locked="0"/>
    </xf>
    <xf numFmtId="0" fontId="3" fillId="0" borderId="0" xfId="8" applyFont="1" applyAlignment="1" applyProtection="1">
      <alignment horizontal="justify" vertical="center" wrapText="1"/>
      <protection locked="0"/>
    </xf>
    <xf numFmtId="0" fontId="3" fillId="0" borderId="26" xfId="8" applyFont="1" applyBorder="1" applyAlignment="1" applyProtection="1">
      <alignment horizontal="justify" vertical="center" wrapText="1"/>
      <protection locked="0"/>
    </xf>
    <xf numFmtId="0" fontId="3" fillId="14" borderId="38" xfId="8" applyFont="1" applyFill="1" applyBorder="1" applyAlignment="1" applyProtection="1">
      <alignment horizontal="left" vertical="top" wrapText="1"/>
      <protection locked="0"/>
    </xf>
    <xf numFmtId="0" fontId="3" fillId="14" borderId="39" xfId="8" applyFont="1" applyFill="1" applyBorder="1" applyAlignment="1" applyProtection="1">
      <alignment horizontal="left" vertical="top" wrapText="1"/>
      <protection locked="0"/>
    </xf>
    <xf numFmtId="0" fontId="3" fillId="14" borderId="40" xfId="8" applyFont="1" applyFill="1" applyBorder="1" applyAlignment="1" applyProtection="1">
      <alignment horizontal="left" vertical="top" wrapText="1"/>
      <protection locked="0"/>
    </xf>
    <xf numFmtId="0" fontId="25" fillId="0" borderId="27" xfId="8" applyFont="1" applyBorder="1" applyAlignment="1" applyProtection="1">
      <alignment horizontal="justify" vertical="center" wrapText="1"/>
      <protection locked="0"/>
    </xf>
    <xf numFmtId="0" fontId="25" fillId="0" borderId="0" xfId="8" applyFont="1" applyAlignment="1" applyProtection="1">
      <alignment horizontal="justify" vertical="center" wrapText="1"/>
      <protection locked="0"/>
    </xf>
    <xf numFmtId="0" fontId="25" fillId="0" borderId="26" xfId="8" applyFont="1" applyBorder="1" applyAlignment="1" applyProtection="1">
      <alignment horizontal="justify" vertical="center" wrapText="1"/>
      <protection locked="0"/>
    </xf>
    <xf numFmtId="0" fontId="3" fillId="0" borderId="41" xfId="8" applyFont="1" applyBorder="1" applyAlignment="1" applyProtection="1">
      <alignment horizontal="justify" vertical="center" wrapText="1"/>
      <protection locked="0"/>
    </xf>
    <xf numFmtId="0" fontId="3" fillId="0" borderId="42" xfId="8" applyFont="1" applyBorder="1" applyAlignment="1" applyProtection="1">
      <alignment horizontal="justify" vertical="center" wrapText="1"/>
      <protection locked="0"/>
    </xf>
    <xf numFmtId="0" fontId="3" fillId="0" borderId="43" xfId="8" applyFont="1" applyBorder="1" applyAlignment="1" applyProtection="1">
      <alignment horizontal="justify" vertical="center" wrapText="1"/>
      <protection locked="0"/>
    </xf>
    <xf numFmtId="0" fontId="3" fillId="14" borderId="1" xfId="8" applyFont="1" applyFill="1" applyBorder="1" applyAlignment="1" applyProtection="1">
      <alignment horizontal="center" vertical="center"/>
      <protection locked="0"/>
    </xf>
    <xf numFmtId="0" fontId="3" fillId="14" borderId="2" xfId="8" applyFont="1" applyFill="1" applyBorder="1" applyAlignment="1" applyProtection="1">
      <alignment horizontal="center" vertical="center"/>
      <protection locked="0"/>
    </xf>
    <xf numFmtId="0" fontId="3" fillId="14" borderId="21" xfId="8" applyFont="1" applyFill="1" applyBorder="1" applyAlignment="1" applyProtection="1">
      <alignment horizontal="center" vertical="center"/>
      <protection locked="0"/>
    </xf>
    <xf numFmtId="0" fontId="34" fillId="15" borderId="6" xfId="0" applyFont="1" applyFill="1" applyBorder="1" applyAlignment="1">
      <alignment horizontal="center" vertical="center" wrapText="1"/>
    </xf>
    <xf numFmtId="0" fontId="34" fillId="15" borderId="63" xfId="0" applyFont="1" applyFill="1" applyBorder="1" applyAlignment="1">
      <alignment horizontal="center" vertical="center" wrapText="1"/>
    </xf>
    <xf numFmtId="0" fontId="41" fillId="15" borderId="6" xfId="0" applyFont="1" applyFill="1" applyBorder="1" applyAlignment="1">
      <alignment horizontal="center" vertical="center" wrapText="1"/>
    </xf>
    <xf numFmtId="0" fontId="41" fillId="15" borderId="25" xfId="0" applyFont="1" applyFill="1" applyBorder="1" applyAlignment="1">
      <alignment horizontal="center" vertical="center" wrapText="1"/>
    </xf>
    <xf numFmtId="0" fontId="1" fillId="0" borderId="53" xfId="0" applyFont="1" applyBorder="1" applyAlignment="1" applyProtection="1">
      <alignment horizontal="center"/>
      <protection locked="0"/>
    </xf>
    <xf numFmtId="0" fontId="1" fillId="0" borderId="54" xfId="0" applyFont="1" applyBorder="1" applyAlignment="1" applyProtection="1">
      <alignment horizontal="center"/>
      <protection locked="0"/>
    </xf>
    <xf numFmtId="0" fontId="1" fillId="0" borderId="30" xfId="0" applyFont="1" applyBorder="1" applyAlignment="1" applyProtection="1">
      <alignment horizontal="center"/>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68" xfId="0" applyFont="1" applyBorder="1" applyAlignment="1" applyProtection="1">
      <alignment horizontal="left" vertical="top" wrapText="1"/>
      <protection locked="0"/>
    </xf>
    <xf numFmtId="0" fontId="1" fillId="0" borderId="53" xfId="0" applyFont="1" applyBorder="1" applyAlignment="1" applyProtection="1">
      <alignment horizontal="left" vertical="top" wrapText="1"/>
      <protection locked="0"/>
    </xf>
    <xf numFmtId="0" fontId="1" fillId="0" borderId="54" xfId="0" applyFont="1" applyBorder="1" applyAlignment="1" applyProtection="1">
      <alignment horizontal="left" vertical="top" wrapText="1"/>
      <protection locked="0"/>
    </xf>
    <xf numFmtId="0" fontId="1" fillId="0" borderId="68" xfId="0" applyFont="1" applyBorder="1" applyAlignment="1" applyProtection="1">
      <alignment horizontal="left" vertical="top" wrapText="1"/>
      <protection locked="0"/>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0" xfId="0" applyFont="1" applyBorder="1" applyAlignment="1">
      <alignment horizontal="center" vertical="center"/>
    </xf>
    <xf numFmtId="0" fontId="37" fillId="0" borderId="53" xfId="0" applyFont="1" applyBorder="1" applyAlignment="1">
      <alignment horizontal="center" vertical="center"/>
    </xf>
    <xf numFmtId="0" fontId="37" fillId="0" borderId="54" xfId="0" applyFont="1" applyBorder="1" applyAlignment="1">
      <alignment horizontal="center" vertical="center"/>
    </xf>
    <xf numFmtId="0" fontId="37" fillId="0" borderId="30" xfId="0" applyFont="1" applyBorder="1" applyAlignment="1">
      <alignment horizontal="center" vertical="center"/>
    </xf>
    <xf numFmtId="0" fontId="1" fillId="0" borderId="20" xfId="0" applyFont="1" applyBorder="1" applyAlignment="1">
      <alignment horizontal="left" vertical="center"/>
    </xf>
    <xf numFmtId="0" fontId="13" fillId="14" borderId="0" xfId="0" applyFont="1" applyFill="1" applyAlignment="1">
      <alignment horizontal="center" vertical="center"/>
    </xf>
    <xf numFmtId="0" fontId="41" fillId="15" borderId="51"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66" xfId="0" applyFont="1" applyFill="1" applyBorder="1" applyAlignment="1">
      <alignment horizontal="center" vertical="center" wrapText="1"/>
    </xf>
    <xf numFmtId="0" fontId="41" fillId="15" borderId="48" xfId="0" applyFont="1" applyFill="1" applyBorder="1" applyAlignment="1">
      <alignment horizontal="center" vertical="center" wrapText="1"/>
    </xf>
    <xf numFmtId="0" fontId="41" fillId="15" borderId="49" xfId="0" applyFont="1" applyFill="1" applyBorder="1" applyAlignment="1">
      <alignment horizontal="center" vertical="center" wrapText="1"/>
    </xf>
    <xf numFmtId="0" fontId="41" fillId="15" borderId="50" xfId="0" applyFont="1" applyFill="1" applyBorder="1" applyAlignment="1">
      <alignment horizontal="center" vertical="center" wrapText="1"/>
    </xf>
    <xf numFmtId="0" fontId="3" fillId="0" borderId="1" xfId="8" applyFont="1" applyBorder="1" applyAlignment="1">
      <alignment horizontal="center" vertical="center"/>
    </xf>
    <xf numFmtId="0" fontId="3" fillId="0" borderId="2" xfId="8" applyFont="1" applyBorder="1" applyAlignment="1">
      <alignment horizontal="center" vertical="center"/>
    </xf>
    <xf numFmtId="0" fontId="3" fillId="0" borderId="21" xfId="8" applyFont="1" applyBorder="1" applyAlignment="1">
      <alignment horizontal="center" vertical="center"/>
    </xf>
    <xf numFmtId="0" fontId="1" fillId="2" borderId="1" xfId="8" applyFill="1" applyBorder="1" applyAlignment="1">
      <alignment horizontal="left" vertical="center" wrapText="1"/>
    </xf>
    <xf numFmtId="0" fontId="1" fillId="2" borderId="2" xfId="8" applyFill="1" applyBorder="1" applyAlignment="1">
      <alignment horizontal="left" vertical="center" wrapText="1"/>
    </xf>
    <xf numFmtId="0" fontId="1" fillId="2" borderId="21" xfId="8" applyFill="1" applyBorder="1" applyAlignment="1">
      <alignment horizontal="left" vertical="center" wrapText="1"/>
    </xf>
    <xf numFmtId="9" fontId="3" fillId="14" borderId="1" xfId="0" applyNumberFormat="1" applyFont="1" applyFill="1" applyBorder="1" applyAlignment="1">
      <alignment horizontal="center" wrapText="1"/>
    </xf>
    <xf numFmtId="0" fontId="1" fillId="2" borderId="20" xfId="8" applyFill="1" applyBorder="1" applyAlignment="1">
      <alignment horizontal="center" vertical="center" wrapText="1"/>
    </xf>
    <xf numFmtId="0" fontId="1" fillId="2" borderId="20" xfId="8" applyFill="1" applyBorder="1" applyAlignment="1">
      <alignment vertical="center" wrapText="1"/>
    </xf>
    <xf numFmtId="0" fontId="1" fillId="2" borderId="23" xfId="8" applyFill="1" applyBorder="1" applyAlignment="1">
      <alignment vertical="center" wrapText="1"/>
    </xf>
    <xf numFmtId="0" fontId="1" fillId="2" borderId="3" xfId="8" applyFill="1" applyBorder="1" applyAlignment="1">
      <alignment horizontal="center" vertical="center" wrapText="1"/>
    </xf>
    <xf numFmtId="0" fontId="34" fillId="15" borderId="46" xfId="8" applyFont="1" applyFill="1" applyBorder="1" applyAlignment="1">
      <alignment horizontal="left" vertical="center" wrapText="1"/>
    </xf>
    <xf numFmtId="0" fontId="22" fillId="10" borderId="44" xfId="8" applyFont="1" applyFill="1" applyBorder="1" applyAlignment="1">
      <alignment horizontal="center" vertical="center" wrapText="1"/>
    </xf>
    <xf numFmtId="0" fontId="22" fillId="10" borderId="45" xfId="8" applyFont="1" applyFill="1" applyBorder="1" applyAlignment="1">
      <alignment horizontal="center" vertical="center" wrapText="1"/>
    </xf>
    <xf numFmtId="0" fontId="22" fillId="10" borderId="46" xfId="8" applyFont="1" applyFill="1" applyBorder="1" applyAlignment="1">
      <alignment horizontal="center" vertical="center" wrapText="1"/>
    </xf>
    <xf numFmtId="0" fontId="22" fillId="10" borderId="1" xfId="0" applyFont="1" applyFill="1" applyBorder="1" applyAlignment="1">
      <alignment horizontal="center" vertical="center"/>
    </xf>
    <xf numFmtId="0" fontId="22" fillId="10" borderId="21" xfId="0" applyFont="1" applyFill="1" applyBorder="1" applyAlignment="1">
      <alignment horizontal="center" vertical="center"/>
    </xf>
    <xf numFmtId="44" fontId="22" fillId="10" borderId="1" xfId="7" applyFont="1" applyFill="1" applyBorder="1" applyAlignment="1">
      <alignment horizontal="center" vertical="center"/>
    </xf>
    <xf numFmtId="44" fontId="22" fillId="10" borderId="2" xfId="7" applyFont="1" applyFill="1" applyBorder="1" applyAlignment="1">
      <alignment horizontal="center" vertical="center"/>
    </xf>
    <xf numFmtId="44" fontId="22" fillId="10" borderId="21" xfId="7" applyFont="1" applyFill="1" applyBorder="1" applyAlignment="1">
      <alignment horizontal="center" vertical="center"/>
    </xf>
    <xf numFmtId="0" fontId="22" fillId="10" borderId="16" xfId="0" applyFont="1" applyFill="1" applyBorder="1" applyAlignment="1">
      <alignment horizontal="center" vertical="center" wrapText="1"/>
    </xf>
    <xf numFmtId="0" fontId="22" fillId="10" borderId="15" xfId="0" applyFont="1" applyFill="1" applyBorder="1" applyAlignment="1">
      <alignment horizontal="center" vertical="center" wrapText="1"/>
    </xf>
    <xf numFmtId="0" fontId="22" fillId="10" borderId="0" xfId="0" applyFont="1" applyFill="1" applyAlignment="1">
      <alignment horizontal="center" vertical="center" wrapText="1"/>
    </xf>
    <xf numFmtId="0" fontId="22" fillId="10" borderId="26" xfId="0" applyFont="1" applyFill="1" applyBorder="1" applyAlignment="1">
      <alignment horizontal="center" vertical="center" wrapText="1"/>
    </xf>
    <xf numFmtId="0" fontId="22" fillId="10" borderId="42" xfId="0" applyFont="1" applyFill="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10" borderId="46" xfId="0" applyFont="1" applyFill="1" applyBorder="1" applyAlignment="1">
      <alignment horizontal="center" vertical="center" wrapText="1"/>
    </xf>
    <xf numFmtId="44" fontId="22" fillId="10" borderId="1" xfId="7" applyFont="1" applyFill="1" applyBorder="1" applyAlignment="1">
      <alignment horizontal="center" vertical="center" wrapText="1"/>
    </xf>
    <xf numFmtId="44" fontId="22" fillId="10" borderId="21" xfId="7"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41" xfId="0" applyFont="1" applyBorder="1" applyAlignment="1">
      <alignment horizontal="left" vertical="center" wrapText="1"/>
    </xf>
    <xf numFmtId="0" fontId="22" fillId="10" borderId="44" xfId="0" applyFont="1" applyFill="1" applyBorder="1" applyAlignment="1">
      <alignment horizontal="left" vertical="center" wrapText="1"/>
    </xf>
    <xf numFmtId="0" fontId="22" fillId="10" borderId="46" xfId="0" applyFont="1" applyFill="1" applyBorder="1" applyAlignment="1">
      <alignment horizontal="left" vertical="center" wrapText="1"/>
    </xf>
    <xf numFmtId="164" fontId="29" fillId="18" borderId="33" xfId="9" applyNumberFormat="1" applyFont="1" applyFill="1" applyBorder="1" applyAlignment="1">
      <alignment horizontal="center" vertical="center" wrapText="1"/>
    </xf>
    <xf numFmtId="164" fontId="29" fillId="18" borderId="63" xfId="9" applyNumberFormat="1" applyFont="1" applyFill="1" applyBorder="1" applyAlignment="1">
      <alignment horizontal="center" vertical="center" wrapText="1"/>
    </xf>
    <xf numFmtId="9" fontId="29" fillId="18" borderId="33" xfId="9" applyFont="1" applyFill="1" applyBorder="1" applyAlignment="1">
      <alignment horizontal="center" vertical="center" wrapText="1"/>
    </xf>
    <xf numFmtId="9" fontId="29" fillId="18" borderId="63" xfId="9" applyFont="1" applyFill="1" applyBorder="1" applyAlignment="1">
      <alignment horizontal="center" vertical="center" wrapText="1"/>
    </xf>
    <xf numFmtId="9" fontId="17" fillId="8" borderId="58" xfId="9" applyFont="1" applyFill="1" applyBorder="1" applyAlignment="1">
      <alignment horizontal="center" vertical="center" wrapText="1"/>
    </xf>
    <xf numFmtId="9" fontId="29" fillId="8" borderId="16" xfId="9" applyFont="1" applyFill="1" applyBorder="1" applyAlignment="1">
      <alignment horizontal="center" vertical="center" wrapText="1"/>
    </xf>
    <xf numFmtId="9" fontId="29" fillId="8" borderId="15" xfId="9" applyFont="1" applyFill="1" applyBorder="1" applyAlignment="1">
      <alignment horizontal="center" vertical="center" wrapText="1"/>
    </xf>
    <xf numFmtId="9" fontId="29" fillId="8" borderId="65" xfId="9" applyFont="1" applyFill="1" applyBorder="1" applyAlignment="1">
      <alignment horizontal="center" vertical="center" wrapText="1"/>
    </xf>
    <xf numFmtId="9" fontId="29" fillId="8" borderId="42" xfId="9" applyFont="1" applyFill="1" applyBorder="1" applyAlignment="1">
      <alignment horizontal="center" vertical="center" wrapText="1"/>
    </xf>
    <xf numFmtId="9" fontId="29" fillId="8" borderId="43" xfId="9" applyFont="1" applyFill="1" applyBorder="1" applyAlignment="1">
      <alignment horizontal="center" vertical="center" wrapText="1"/>
    </xf>
    <xf numFmtId="9" fontId="29" fillId="8" borderId="58" xfId="9" applyFont="1" applyFill="1" applyBorder="1" applyAlignment="1">
      <alignment horizontal="center" vertical="center" wrapText="1"/>
    </xf>
    <xf numFmtId="0" fontId="28" fillId="18" borderId="57" xfId="0" applyFont="1" applyFill="1" applyBorder="1" applyAlignment="1">
      <alignment horizontal="left" vertical="center" wrapText="1"/>
    </xf>
    <xf numFmtId="0" fontId="28" fillId="18" borderId="64" xfId="0" applyFont="1" applyFill="1" applyBorder="1" applyAlignment="1">
      <alignment horizontal="left" vertical="center" wrapText="1"/>
    </xf>
    <xf numFmtId="164" fontId="28" fillId="18" borderId="33" xfId="9" applyNumberFormat="1" applyFont="1" applyFill="1" applyBorder="1" applyAlignment="1">
      <alignment horizontal="center" vertical="center" wrapText="1"/>
    </xf>
    <xf numFmtId="164" fontId="28" fillId="18" borderId="63" xfId="9" applyNumberFormat="1" applyFont="1" applyFill="1" applyBorder="1" applyAlignment="1">
      <alignment horizontal="center" vertical="center" wrapText="1"/>
    </xf>
    <xf numFmtId="0" fontId="1" fillId="2" borderId="1" xfId="8" applyFill="1" applyBorder="1" applyAlignment="1">
      <alignment horizontal="center" vertical="center" wrapText="1"/>
    </xf>
    <xf numFmtId="0" fontId="1" fillId="2" borderId="2" xfId="8" applyFill="1" applyBorder="1" applyAlignment="1">
      <alignment horizontal="center" vertical="center" wrapText="1"/>
    </xf>
    <xf numFmtId="0" fontId="1" fillId="2" borderId="21" xfId="8" applyFill="1" applyBorder="1" applyAlignment="1">
      <alignment horizontal="center" vertical="center" wrapText="1"/>
    </xf>
    <xf numFmtId="0" fontId="22" fillId="3" borderId="17" xfId="8" applyFont="1" applyFill="1" applyBorder="1" applyAlignment="1">
      <alignment horizontal="center" vertical="center" wrapText="1"/>
    </xf>
    <xf numFmtId="0" fontId="22" fillId="3" borderId="27" xfId="8"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10" fontId="23" fillId="0" borderId="6" xfId="0" applyNumberFormat="1" applyFont="1" applyBorder="1" applyAlignment="1">
      <alignment horizontal="center" vertical="center" wrapText="1"/>
    </xf>
    <xf numFmtId="10" fontId="23" fillId="0" borderId="25" xfId="0" applyNumberFormat="1" applyFont="1" applyBorder="1" applyAlignment="1">
      <alignment horizontal="center" vertical="center" wrapText="1"/>
    </xf>
    <xf numFmtId="0" fontId="22" fillId="10" borderId="20" xfId="0"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22" fillId="10" borderId="53" xfId="0" applyFont="1" applyFill="1" applyBorder="1" applyAlignment="1">
      <alignment horizontal="center" vertical="center" wrapText="1"/>
    </xf>
    <xf numFmtId="0" fontId="22" fillId="10" borderId="30" xfId="0" applyFont="1" applyFill="1" applyBorder="1" applyAlignment="1">
      <alignment horizontal="center" vertical="center" wrapText="1"/>
    </xf>
    <xf numFmtId="0" fontId="22" fillId="10" borderId="51" xfId="0" applyFont="1" applyFill="1" applyBorder="1" applyAlignment="1">
      <alignment horizontal="center" vertical="center" wrapText="1"/>
    </xf>
    <xf numFmtId="0" fontId="22" fillId="10" borderId="66" xfId="0" applyFont="1" applyFill="1" applyBorder="1" applyAlignment="1">
      <alignment horizontal="center" vertical="center" wrapText="1"/>
    </xf>
    <xf numFmtId="0" fontId="22" fillId="10" borderId="48" xfId="0" applyFont="1" applyFill="1" applyBorder="1" applyAlignment="1">
      <alignment horizontal="center" vertical="center" wrapText="1"/>
    </xf>
    <xf numFmtId="0" fontId="22" fillId="10" borderId="50" xfId="0" applyFont="1" applyFill="1" applyBorder="1" applyAlignment="1">
      <alignment horizontal="center" vertical="center" wrapText="1"/>
    </xf>
    <xf numFmtId="0" fontId="22" fillId="10" borderId="6" xfId="0" applyFont="1" applyFill="1" applyBorder="1" applyAlignment="1">
      <alignment horizontal="center" vertical="center" wrapText="1"/>
    </xf>
    <xf numFmtId="0" fontId="22" fillId="10" borderId="25" xfId="0" applyFont="1" applyFill="1" applyBorder="1" applyAlignment="1">
      <alignment horizontal="center" vertical="center" wrapText="1"/>
    </xf>
    <xf numFmtId="173" fontId="23" fillId="8" borderId="6" xfId="0" applyNumberFormat="1" applyFont="1" applyFill="1" applyBorder="1" applyAlignment="1">
      <alignment horizontal="left" vertical="center" wrapText="1"/>
    </xf>
    <xf numFmtId="173" fontId="23" fillId="8" borderId="25" xfId="0" applyNumberFormat="1" applyFont="1" applyFill="1" applyBorder="1" applyAlignment="1">
      <alignment horizontal="lef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0" fontId="9" fillId="0" borderId="60" xfId="8" applyFont="1" applyBorder="1" applyAlignment="1">
      <alignment horizontal="center" vertical="center"/>
    </xf>
    <xf numFmtId="0" fontId="9" fillId="0" borderId="61" xfId="8" applyFont="1" applyBorder="1" applyAlignment="1">
      <alignment horizontal="center" vertical="center"/>
    </xf>
    <xf numFmtId="0" fontId="9" fillId="0" borderId="62" xfId="8" applyFont="1" applyBorder="1" applyAlignment="1">
      <alignment horizontal="center" vertical="center"/>
    </xf>
    <xf numFmtId="0" fontId="8" fillId="0" borderId="60" xfId="8" applyFont="1" applyBorder="1" applyAlignment="1">
      <alignment horizontal="center" vertical="center"/>
    </xf>
    <xf numFmtId="0" fontId="8" fillId="0" borderId="47" xfId="8" applyFont="1" applyBorder="1" applyAlignment="1">
      <alignment horizontal="center" vertical="center"/>
    </xf>
    <xf numFmtId="0" fontId="8" fillId="0" borderId="29" xfId="8" applyFont="1" applyBorder="1" applyAlignment="1">
      <alignment horizontal="center" vertical="center"/>
    </xf>
    <xf numFmtId="0" fontId="8" fillId="0" borderId="61" xfId="8" applyFont="1" applyBorder="1" applyAlignment="1">
      <alignment horizontal="center" vertical="center"/>
    </xf>
    <xf numFmtId="0" fontId="8" fillId="0" borderId="54" xfId="8" applyFont="1" applyBorder="1" applyAlignment="1">
      <alignment horizontal="center" vertical="center"/>
    </xf>
    <xf numFmtId="0" fontId="8" fillId="0" borderId="30" xfId="8" applyFont="1" applyBorder="1" applyAlignment="1">
      <alignment horizontal="center" vertical="center"/>
    </xf>
    <xf numFmtId="0" fontId="8" fillId="0" borderId="62" xfId="8" applyFont="1" applyBorder="1" applyAlignment="1">
      <alignment horizontal="center" vertical="center"/>
    </xf>
    <xf numFmtId="0" fontId="8" fillId="0" borderId="56" xfId="8" applyFont="1" applyBorder="1" applyAlignment="1">
      <alignment horizontal="center" vertical="center"/>
    </xf>
    <xf numFmtId="0" fontId="8" fillId="0" borderId="31" xfId="8" applyFont="1" applyBorder="1" applyAlignment="1">
      <alignment horizontal="center" vertical="center"/>
    </xf>
    <xf numFmtId="0" fontId="8" fillId="0" borderId="14" xfId="8" applyFont="1" applyBorder="1" applyAlignment="1">
      <alignment horizontal="center" vertical="center"/>
    </xf>
    <xf numFmtId="0" fontId="8" fillId="0" borderId="13" xfId="8" applyFont="1" applyBorder="1" applyAlignment="1">
      <alignment horizontal="center" vertical="center"/>
    </xf>
    <xf numFmtId="0" fontId="8" fillId="0" borderId="12" xfId="8" applyFont="1" applyBorder="1" applyAlignment="1">
      <alignment horizontal="center" vertical="center"/>
    </xf>
    <xf numFmtId="0" fontId="7" fillId="0" borderId="29" xfId="8" applyFont="1" applyBorder="1" applyAlignment="1">
      <alignment vertical="center"/>
    </xf>
    <xf numFmtId="0" fontId="7" fillId="0" borderId="13" xfId="8" applyFont="1" applyBorder="1" applyAlignment="1">
      <alignment vertical="center"/>
    </xf>
    <xf numFmtId="0" fontId="7" fillId="0" borderId="12" xfId="8" applyFont="1" applyBorder="1" applyAlignment="1">
      <alignment vertical="center"/>
    </xf>
    <xf numFmtId="0" fontId="8" fillId="0" borderId="34" xfId="8" applyFont="1" applyBorder="1" applyAlignment="1">
      <alignment horizontal="center" vertical="center"/>
    </xf>
    <xf numFmtId="0" fontId="8" fillId="0" borderId="20" xfId="8" applyFont="1" applyBorder="1" applyAlignment="1">
      <alignment horizontal="center" vertical="center"/>
    </xf>
    <xf numFmtId="0" fontId="8" fillId="0" borderId="23" xfId="8" applyFont="1" applyBorder="1" applyAlignment="1">
      <alignment horizontal="center" vertical="center"/>
    </xf>
    <xf numFmtId="0" fontId="7" fillId="0" borderId="30" xfId="8" applyFont="1" applyBorder="1" applyAlignment="1">
      <alignment vertical="center"/>
    </xf>
    <xf numFmtId="0" fontId="7" fillId="0" borderId="20" xfId="8" applyFont="1" applyBorder="1" applyAlignment="1">
      <alignment vertical="center"/>
    </xf>
    <xf numFmtId="0" fontId="7" fillId="0" borderId="23" xfId="8" applyFont="1" applyBorder="1" applyAlignment="1">
      <alignment vertical="center"/>
    </xf>
    <xf numFmtId="0" fontId="8" fillId="0" borderId="4" xfId="8" applyFont="1" applyBorder="1" applyAlignment="1">
      <alignment horizontal="center" vertical="center"/>
    </xf>
    <xf numFmtId="0" fontId="8" fillId="0" borderId="3" xfId="8" applyFont="1" applyBorder="1" applyAlignment="1">
      <alignment horizontal="center" vertical="center"/>
    </xf>
    <xf numFmtId="0" fontId="8" fillId="0" borderId="22" xfId="8" applyFont="1" applyBorder="1" applyAlignment="1">
      <alignment horizontal="center" vertical="center"/>
    </xf>
    <xf numFmtId="0" fontId="7" fillId="0" borderId="31" xfId="8" applyFont="1" applyBorder="1" applyAlignment="1">
      <alignment vertical="center"/>
    </xf>
    <xf numFmtId="0" fontId="7" fillId="0" borderId="3" xfId="8" applyFont="1" applyBorder="1" applyAlignment="1">
      <alignment vertical="center"/>
    </xf>
    <xf numFmtId="0" fontId="7" fillId="0" borderId="22" xfId="8" applyFont="1" applyBorder="1" applyAlignment="1">
      <alignment vertical="center"/>
    </xf>
    <xf numFmtId="0" fontId="2" fillId="2" borderId="1" xfId="8" applyFont="1" applyFill="1" applyBorder="1" applyAlignment="1">
      <alignment horizontal="center"/>
    </xf>
    <xf numFmtId="0" fontId="2" fillId="2" borderId="2" xfId="8" applyFont="1" applyFill="1" applyBorder="1" applyAlignment="1">
      <alignment horizontal="center"/>
    </xf>
    <xf numFmtId="0" fontId="2" fillId="2" borderId="21" xfId="8" applyFont="1" applyFill="1" applyBorder="1" applyAlignment="1">
      <alignment horizontal="center"/>
    </xf>
    <xf numFmtId="0" fontId="6" fillId="3" borderId="17" xfId="8" applyFont="1" applyFill="1" applyBorder="1" applyAlignment="1">
      <alignment horizontal="center" vertical="center" wrapText="1"/>
    </xf>
    <xf numFmtId="0" fontId="6" fillId="3" borderId="16" xfId="8" applyFont="1" applyFill="1" applyBorder="1" applyAlignment="1">
      <alignment horizontal="center" vertical="center" wrapText="1"/>
    </xf>
    <xf numFmtId="0" fontId="6" fillId="3" borderId="15" xfId="8" applyFont="1" applyFill="1" applyBorder="1" applyAlignment="1">
      <alignment horizontal="center" vertical="center" wrapText="1"/>
    </xf>
    <xf numFmtId="0" fontId="6" fillId="3" borderId="41" xfId="8" applyFont="1" applyFill="1" applyBorder="1" applyAlignment="1">
      <alignment horizontal="center" vertical="center" wrapText="1"/>
    </xf>
    <xf numFmtId="0" fontId="6" fillId="3" borderId="42" xfId="8" applyFont="1" applyFill="1" applyBorder="1" applyAlignment="1">
      <alignment horizontal="center" vertical="center" wrapText="1"/>
    </xf>
    <xf numFmtId="0" fontId="6" fillId="3" borderId="43" xfId="8" applyFont="1" applyFill="1" applyBorder="1" applyAlignment="1">
      <alignment horizontal="center" vertical="center" wrapText="1"/>
    </xf>
    <xf numFmtId="0" fontId="2" fillId="2" borderId="0" xfId="8" applyFont="1" applyFill="1" applyAlignment="1">
      <alignment horizontal="center" vertical="center" wrapText="1"/>
    </xf>
    <xf numFmtId="0" fontId="2" fillId="3" borderId="1" xfId="8" applyFont="1" applyFill="1" applyBorder="1" applyAlignment="1">
      <alignment horizontal="center" vertical="distributed"/>
    </xf>
    <xf numFmtId="0" fontId="2" fillId="3" borderId="2" xfId="8" applyFont="1" applyFill="1" applyBorder="1" applyAlignment="1">
      <alignment horizontal="center" vertical="distributed"/>
    </xf>
    <xf numFmtId="0" fontId="1" fillId="2" borderId="27" xfId="8" applyFill="1" applyBorder="1" applyAlignment="1">
      <alignment horizontal="center"/>
    </xf>
    <xf numFmtId="0" fontId="1" fillId="2" borderId="0" xfId="8" applyFill="1" applyAlignment="1">
      <alignment horizontal="center"/>
    </xf>
    <xf numFmtId="0" fontId="1" fillId="2" borderId="26" xfId="8" applyFill="1" applyBorder="1" applyAlignment="1">
      <alignment horizontal="center"/>
    </xf>
    <xf numFmtId="0" fontId="3" fillId="2" borderId="2" xfId="8" applyFont="1" applyFill="1" applyBorder="1" applyAlignment="1">
      <alignment horizontal="center"/>
    </xf>
    <xf numFmtId="0" fontId="3" fillId="2" borderId="21" xfId="8" applyFont="1" applyFill="1" applyBorder="1" applyAlignment="1">
      <alignment horizontal="center"/>
    </xf>
    <xf numFmtId="0" fontId="2" fillId="2" borderId="17" xfId="8" applyFont="1" applyFill="1" applyBorder="1" applyAlignment="1">
      <alignment horizontal="center"/>
    </xf>
    <xf numFmtId="0" fontId="2" fillId="2" borderId="16" xfId="8" applyFont="1" applyFill="1" applyBorder="1" applyAlignment="1">
      <alignment horizontal="center"/>
    </xf>
    <xf numFmtId="0" fontId="2" fillId="2" borderId="15" xfId="8" applyFont="1" applyFill="1" applyBorder="1" applyAlignment="1">
      <alignment horizontal="center"/>
    </xf>
    <xf numFmtId="0" fontId="1" fillId="0" borderId="1" xfId="8" applyBorder="1" applyAlignment="1">
      <alignment horizontal="left" vertical="center"/>
    </xf>
    <xf numFmtId="0" fontId="1" fillId="0" borderId="2" xfId="8" applyBorder="1" applyAlignment="1">
      <alignment horizontal="left" vertical="center"/>
    </xf>
    <xf numFmtId="0" fontId="1" fillId="0" borderId="21" xfId="8" applyBorder="1" applyAlignment="1">
      <alignment horizontal="left" vertical="center"/>
    </xf>
    <xf numFmtId="0" fontId="2" fillId="0" borderId="27" xfId="8" applyFont="1" applyBorder="1" applyAlignment="1">
      <alignment horizontal="center"/>
    </xf>
    <xf numFmtId="0" fontId="2" fillId="0" borderId="0" xfId="8" applyFont="1" applyAlignment="1">
      <alignment horizontal="center"/>
    </xf>
    <xf numFmtId="0" fontId="2" fillId="0" borderId="26" xfId="8" applyFont="1" applyBorder="1" applyAlignment="1">
      <alignment horizontal="center"/>
    </xf>
    <xf numFmtId="0" fontId="1" fillId="0" borderId="1" xfId="8" applyBorder="1" applyAlignment="1">
      <alignment horizontal="left" vertical="center" wrapText="1"/>
    </xf>
    <xf numFmtId="0" fontId="1" fillId="0" borderId="2" xfId="8" applyBorder="1" applyAlignment="1">
      <alignment horizontal="left" vertical="center" wrapText="1"/>
    </xf>
    <xf numFmtId="0" fontId="1" fillId="0" borderId="21" xfId="8" applyBorder="1" applyAlignment="1">
      <alignment horizontal="left" vertical="center" wrapText="1"/>
    </xf>
    <xf numFmtId="0" fontId="2" fillId="0" borderId="16" xfId="8" applyFont="1" applyBorder="1" applyAlignment="1">
      <alignment horizontal="center"/>
    </xf>
    <xf numFmtId="0" fontId="2" fillId="3" borderId="1" xfId="8" applyFont="1" applyFill="1" applyBorder="1" applyAlignment="1">
      <alignment horizontal="center"/>
    </xf>
    <xf numFmtId="0" fontId="2" fillId="3" borderId="2" xfId="8" applyFont="1" applyFill="1" applyBorder="1" applyAlignment="1">
      <alignment horizontal="center"/>
    </xf>
    <xf numFmtId="0" fontId="2" fillId="3" borderId="21" xfId="8" applyFont="1" applyFill="1" applyBorder="1" applyAlignment="1">
      <alignment horizontal="center"/>
    </xf>
    <xf numFmtId="0" fontId="2" fillId="0" borderId="1" xfId="8" applyFont="1" applyBorder="1" applyAlignment="1">
      <alignment horizontal="center"/>
    </xf>
    <xf numFmtId="0" fontId="2" fillId="0" borderId="2" xfId="8" applyFont="1" applyBorder="1" applyAlignment="1">
      <alignment horizontal="center"/>
    </xf>
    <xf numFmtId="0" fontId="2" fillId="0" borderId="21" xfId="8" applyFont="1" applyBorder="1" applyAlignment="1">
      <alignment horizontal="center"/>
    </xf>
    <xf numFmtId="0" fontId="1" fillId="2" borderId="2" xfId="8" applyFill="1" applyBorder="1" applyAlignment="1">
      <alignment horizontal="center" vertical="center"/>
    </xf>
    <xf numFmtId="0" fontId="1" fillId="2" borderId="21" xfId="8" applyFill="1" applyBorder="1" applyAlignment="1">
      <alignment horizontal="center" vertical="center"/>
    </xf>
    <xf numFmtId="0" fontId="2" fillId="3" borderId="44" xfId="8" applyFont="1" applyFill="1" applyBorder="1" applyAlignment="1">
      <alignment horizontal="left" vertical="center" wrapText="1"/>
    </xf>
    <xf numFmtId="0" fontId="2" fillId="3" borderId="46" xfId="8" applyFont="1" applyFill="1" applyBorder="1" applyAlignment="1">
      <alignment horizontal="left" vertical="center" wrapText="1"/>
    </xf>
    <xf numFmtId="0" fontId="5" fillId="0" borderId="17" xfId="8" applyFont="1" applyBorder="1" applyAlignment="1">
      <alignment horizontal="left" vertical="center" wrapText="1"/>
    </xf>
    <xf numFmtId="0" fontId="5" fillId="0" borderId="16" xfId="8" applyFont="1" applyBorder="1" applyAlignment="1">
      <alignment horizontal="left" vertical="center" wrapText="1"/>
    </xf>
    <xf numFmtId="0" fontId="5" fillId="0" borderId="15" xfId="8" applyFont="1" applyBorder="1" applyAlignment="1">
      <alignment horizontal="left" vertical="center" wrapText="1"/>
    </xf>
    <xf numFmtId="0" fontId="1" fillId="0" borderId="41" xfId="8" applyBorder="1" applyAlignment="1">
      <alignment horizontal="left" vertical="center" wrapText="1"/>
    </xf>
    <xf numFmtId="0" fontId="1" fillId="0" borderId="42" xfId="8" applyBorder="1" applyAlignment="1">
      <alignment horizontal="left" vertical="center" wrapText="1"/>
    </xf>
    <xf numFmtId="0" fontId="1" fillId="0" borderId="43" xfId="8" applyBorder="1" applyAlignment="1">
      <alignment horizontal="left" vertical="center" wrapText="1"/>
    </xf>
    <xf numFmtId="0" fontId="1" fillId="2" borderId="2" xfId="8" applyFill="1" applyBorder="1" applyAlignment="1">
      <alignment vertical="center" wrapText="1"/>
    </xf>
    <xf numFmtId="0" fontId="1" fillId="2" borderId="21" xfId="8" applyFill="1" applyBorder="1" applyAlignment="1">
      <alignment vertical="center" wrapText="1"/>
    </xf>
    <xf numFmtId="0" fontId="3" fillId="2" borderId="1" xfId="8" applyFont="1" applyFill="1" applyBorder="1" applyAlignment="1">
      <alignment horizontal="center"/>
    </xf>
    <xf numFmtId="0" fontId="3" fillId="2" borderId="1" xfId="8" applyFont="1" applyFill="1" applyBorder="1" applyAlignment="1">
      <alignment horizontal="center" vertical="center" wrapText="1"/>
    </xf>
    <xf numFmtId="0" fontId="3" fillId="2" borderId="2" xfId="8" applyFont="1" applyFill="1" applyBorder="1" applyAlignment="1">
      <alignment horizontal="center" vertical="center" wrapText="1"/>
    </xf>
    <xf numFmtId="0" fontId="3" fillId="2" borderId="21" xfId="8" applyFont="1" applyFill="1" applyBorder="1" applyAlignment="1">
      <alignment horizontal="center" vertical="center" wrapText="1"/>
    </xf>
    <xf numFmtId="0" fontId="3" fillId="5" borderId="2" xfId="8" applyFont="1" applyFill="1" applyBorder="1" applyAlignment="1">
      <alignment horizontal="center" vertical="center" wrapText="1"/>
    </xf>
    <xf numFmtId="0" fontId="3" fillId="6" borderId="1" xfId="8" applyFont="1" applyFill="1" applyBorder="1" applyAlignment="1">
      <alignment horizontal="center" vertical="center" wrapText="1"/>
    </xf>
    <xf numFmtId="0" fontId="3" fillId="6" borderId="21" xfId="8" applyFont="1" applyFill="1" applyBorder="1" applyAlignment="1">
      <alignment horizontal="center" vertical="center" wrapText="1"/>
    </xf>
    <xf numFmtId="0" fontId="2" fillId="0" borderId="17" xfId="8" applyFont="1" applyBorder="1" applyAlignment="1">
      <alignment horizontal="center"/>
    </xf>
    <xf numFmtId="0" fontId="2" fillId="0" borderId="15" xfId="8" applyFont="1" applyBorder="1" applyAlignment="1">
      <alignment horizontal="center"/>
    </xf>
    <xf numFmtId="0" fontId="3" fillId="2" borderId="1" xfId="8" applyFont="1" applyFill="1" applyBorder="1" applyAlignment="1">
      <alignment horizontal="center" wrapText="1"/>
    </xf>
    <xf numFmtId="0" fontId="2" fillId="3" borderId="1" xfId="8" applyFont="1" applyFill="1" applyBorder="1" applyAlignment="1">
      <alignment horizontal="center" vertical="center"/>
    </xf>
    <xf numFmtId="0" fontId="2" fillId="3" borderId="2" xfId="8" applyFont="1" applyFill="1" applyBorder="1" applyAlignment="1">
      <alignment horizontal="center" vertical="center"/>
    </xf>
    <xf numFmtId="0" fontId="2" fillId="3" borderId="21" xfId="8" applyFont="1" applyFill="1" applyBorder="1" applyAlignment="1">
      <alignment horizontal="center" vertical="center"/>
    </xf>
    <xf numFmtId="0" fontId="2" fillId="3" borderId="57" xfId="8" applyFont="1" applyFill="1" applyBorder="1" applyAlignment="1">
      <alignment horizontal="center"/>
    </xf>
    <xf numFmtId="0" fontId="2" fillId="3" borderId="33" xfId="8" applyFont="1" applyFill="1" applyBorder="1" applyAlignment="1">
      <alignment horizontal="center"/>
    </xf>
    <xf numFmtId="0" fontId="2" fillId="3" borderId="58" xfId="8" applyFont="1" applyFill="1" applyBorder="1" applyAlignment="1">
      <alignment horizontal="center"/>
    </xf>
    <xf numFmtId="0" fontId="2" fillId="3" borderId="59" xfId="8" applyFont="1" applyFill="1" applyBorder="1" applyAlignment="1">
      <alignment horizontal="center"/>
    </xf>
    <xf numFmtId="0" fontId="2" fillId="3" borderId="57" xfId="8" applyFont="1" applyFill="1" applyBorder="1" applyAlignment="1">
      <alignment horizontal="center" vertical="center" wrapText="1"/>
    </xf>
    <xf numFmtId="0" fontId="2" fillId="3" borderId="33" xfId="8" applyFont="1" applyFill="1" applyBorder="1" applyAlignment="1">
      <alignment horizontal="center" vertical="center" wrapText="1"/>
    </xf>
    <xf numFmtId="0" fontId="2" fillId="3" borderId="59" xfId="8" applyFont="1" applyFill="1" applyBorder="1" applyAlignment="1">
      <alignment horizontal="center" vertical="center" wrapText="1"/>
    </xf>
    <xf numFmtId="0" fontId="2" fillId="3" borderId="58" xfId="8" applyFont="1" applyFill="1" applyBorder="1" applyAlignment="1">
      <alignment horizontal="center" vertical="center" wrapText="1"/>
    </xf>
    <xf numFmtId="0" fontId="1" fillId="2" borderId="48" xfId="8" applyFill="1" applyBorder="1" applyAlignment="1">
      <alignment vertical="center" wrapText="1"/>
    </xf>
    <xf numFmtId="0" fontId="1" fillId="2" borderId="49" xfId="8" applyFill="1" applyBorder="1" applyAlignment="1">
      <alignment vertical="center" wrapText="1"/>
    </xf>
    <xf numFmtId="0" fontId="1" fillId="2" borderId="50" xfId="8" applyFill="1" applyBorder="1" applyAlignment="1">
      <alignment vertical="center" wrapText="1"/>
    </xf>
    <xf numFmtId="0" fontId="1" fillId="2" borderId="65" xfId="8" applyFill="1" applyBorder="1" applyAlignment="1">
      <alignment vertical="center" wrapText="1"/>
    </xf>
    <xf numFmtId="0" fontId="1" fillId="2" borderId="42" xfId="8" applyFill="1" applyBorder="1" applyAlignment="1">
      <alignment vertical="center" wrapText="1"/>
    </xf>
    <xf numFmtId="0" fontId="1" fillId="2" borderId="67" xfId="8" applyFill="1" applyBorder="1" applyAlignment="1">
      <alignment vertical="center" wrapText="1"/>
    </xf>
    <xf numFmtId="0" fontId="1" fillId="2" borderId="3" xfId="8" applyFill="1" applyBorder="1" applyAlignment="1">
      <alignment vertical="center" wrapText="1"/>
    </xf>
    <xf numFmtId="0" fontId="1" fillId="2" borderId="22" xfId="8" applyFill="1" applyBorder="1" applyAlignment="1">
      <alignment vertical="center" wrapText="1"/>
    </xf>
    <xf numFmtId="0" fontId="2" fillId="3" borderId="45" xfId="8" applyFont="1" applyFill="1" applyBorder="1" applyAlignment="1">
      <alignment horizontal="left" vertical="center" wrapText="1"/>
    </xf>
    <xf numFmtId="0" fontId="1" fillId="0" borderId="2" xfId="8" applyBorder="1" applyAlignment="1" applyProtection="1">
      <alignment horizontal="left" vertical="center" wrapText="1"/>
      <protection locked="0"/>
    </xf>
    <xf numFmtId="0" fontId="1" fillId="0" borderId="21" xfId="8" applyBorder="1" applyAlignment="1" applyProtection="1">
      <alignment horizontal="left" vertical="center" wrapText="1"/>
      <protection locked="0"/>
    </xf>
    <xf numFmtId="0" fontId="4" fillId="2" borderId="17" xfId="8" applyFont="1" applyFill="1" applyBorder="1" applyAlignment="1">
      <alignment horizontal="center" vertical="center"/>
    </xf>
    <xf numFmtId="0" fontId="4" fillId="2" borderId="16" xfId="8" applyFont="1" applyFill="1" applyBorder="1" applyAlignment="1">
      <alignment horizontal="center" vertical="center"/>
    </xf>
    <xf numFmtId="0" fontId="4" fillId="2" borderId="15" xfId="8" applyFont="1" applyFill="1" applyBorder="1" applyAlignment="1">
      <alignment horizontal="center" vertical="center"/>
    </xf>
    <xf numFmtId="0" fontId="4" fillId="2" borderId="27" xfId="8" applyFont="1" applyFill="1" applyBorder="1" applyAlignment="1">
      <alignment horizontal="center" vertical="center"/>
    </xf>
    <xf numFmtId="0" fontId="4" fillId="2" borderId="0" xfId="8" applyFont="1" applyFill="1" applyAlignment="1">
      <alignment horizontal="center" vertical="center"/>
    </xf>
    <xf numFmtId="0" fontId="4" fillId="2" borderId="26" xfId="8" applyFont="1" applyFill="1" applyBorder="1" applyAlignment="1">
      <alignment horizontal="center" vertical="center"/>
    </xf>
    <xf numFmtId="0" fontId="4" fillId="2" borderId="41" xfId="8" applyFont="1" applyFill="1" applyBorder="1" applyAlignment="1">
      <alignment horizontal="center" vertical="center"/>
    </xf>
    <xf numFmtId="0" fontId="4" fillId="2" borderId="42" xfId="8" applyFont="1" applyFill="1" applyBorder="1" applyAlignment="1">
      <alignment horizontal="center" vertical="center"/>
    </xf>
    <xf numFmtId="0" fontId="4" fillId="2" borderId="43" xfId="8" applyFont="1" applyFill="1" applyBorder="1" applyAlignment="1">
      <alignment horizontal="center" vertical="center"/>
    </xf>
    <xf numFmtId="0" fontId="1" fillId="0" borderId="0" xfId="8" applyAlignment="1" applyProtection="1">
      <alignment horizontal="center"/>
      <protection locked="0"/>
    </xf>
    <xf numFmtId="0" fontId="2" fillId="3" borderId="44" xfId="8" applyFont="1" applyFill="1" applyBorder="1" applyAlignment="1" applyProtection="1">
      <alignment horizontal="left" vertical="center" wrapText="1"/>
      <protection locked="0"/>
    </xf>
    <xf numFmtId="0" fontId="2" fillId="3" borderId="45" xfId="8" applyFont="1" applyFill="1" applyBorder="1" applyAlignment="1" applyProtection="1">
      <alignment horizontal="left" vertical="center" wrapText="1"/>
      <protection locked="0"/>
    </xf>
    <xf numFmtId="0" fontId="2" fillId="3" borderId="46" xfId="8" applyFont="1" applyFill="1" applyBorder="1" applyAlignment="1" applyProtection="1">
      <alignment horizontal="left" vertical="center" wrapText="1"/>
      <protection locked="0"/>
    </xf>
    <xf numFmtId="0" fontId="3" fillId="7" borderId="17" xfId="8" applyFont="1" applyFill="1" applyBorder="1" applyAlignment="1" applyProtection="1">
      <alignment horizontal="left" vertical="top" wrapText="1"/>
      <protection locked="0"/>
    </xf>
    <xf numFmtId="0" fontId="3" fillId="7" borderId="16" xfId="8" applyFont="1" applyFill="1" applyBorder="1" applyAlignment="1" applyProtection="1">
      <alignment horizontal="left" vertical="top" wrapText="1"/>
      <protection locked="0"/>
    </xf>
    <xf numFmtId="0" fontId="3" fillId="7" borderId="15" xfId="8" applyFont="1" applyFill="1" applyBorder="1" applyAlignment="1" applyProtection="1">
      <alignment horizontal="left" vertical="top" wrapText="1"/>
      <protection locked="0"/>
    </xf>
    <xf numFmtId="0" fontId="3" fillId="7" borderId="38" xfId="8" applyFont="1" applyFill="1" applyBorder="1" applyAlignment="1" applyProtection="1">
      <alignment horizontal="left" vertical="top" wrapText="1"/>
      <protection locked="0"/>
    </xf>
    <xf numFmtId="0" fontId="3" fillId="7" borderId="39" xfId="8" applyFont="1" applyFill="1" applyBorder="1" applyAlignment="1" applyProtection="1">
      <alignment horizontal="left" vertical="top" wrapText="1"/>
      <protection locked="0"/>
    </xf>
    <xf numFmtId="0" fontId="3" fillId="7" borderId="40" xfId="8" applyFont="1" applyFill="1" applyBorder="1" applyAlignment="1" applyProtection="1">
      <alignment horizontal="left" vertical="top" wrapText="1"/>
      <protection locked="0"/>
    </xf>
    <xf numFmtId="0" fontId="13" fillId="0" borderId="0" xfId="8" applyFont="1" applyAlignment="1">
      <alignment horizontal="center" vertical="center" wrapText="1"/>
    </xf>
    <xf numFmtId="0" fontId="1" fillId="0" borderId="20" xfId="8" applyBorder="1" applyAlignment="1">
      <alignment horizontal="center" vertical="center"/>
    </xf>
    <xf numFmtId="0" fontId="15" fillId="0" borderId="53" xfId="8" applyFont="1" applyBorder="1" applyAlignment="1">
      <alignment horizontal="center" vertical="center"/>
    </xf>
    <xf numFmtId="0" fontId="15" fillId="0" borderId="54" xfId="8" applyFont="1" applyBorder="1" applyAlignment="1">
      <alignment horizontal="center" vertical="center"/>
    </xf>
    <xf numFmtId="0" fontId="15" fillId="0" borderId="30" xfId="8" applyFont="1" applyBorder="1" applyAlignment="1">
      <alignment horizontal="center" vertical="center"/>
    </xf>
    <xf numFmtId="0" fontId="1" fillId="0" borderId="20" xfId="8" applyBorder="1" applyAlignment="1">
      <alignment horizontal="left" vertical="center"/>
    </xf>
    <xf numFmtId="0" fontId="16" fillId="8" borderId="53" xfId="8" applyFont="1" applyFill="1" applyBorder="1" applyAlignment="1" applyProtection="1">
      <alignment horizontal="center" vertical="center" wrapText="1"/>
      <protection locked="0"/>
    </xf>
    <xf numFmtId="0" fontId="16" fillId="8" borderId="54" xfId="8" applyFont="1" applyFill="1" applyBorder="1" applyAlignment="1" applyProtection="1">
      <alignment horizontal="center" vertical="center" wrapText="1"/>
      <protection locked="0"/>
    </xf>
    <xf numFmtId="0" fontId="16" fillId="8" borderId="68" xfId="8" applyFont="1" applyFill="1" applyBorder="1" applyAlignment="1" applyProtection="1">
      <alignment horizontal="center" vertical="center" wrapText="1"/>
      <protection locked="0"/>
    </xf>
    <xf numFmtId="0" fontId="13" fillId="0" borderId="7" xfId="8" applyFont="1" applyBorder="1" applyAlignment="1">
      <alignment vertical="center" wrapText="1"/>
    </xf>
    <xf numFmtId="0" fontId="13" fillId="0" borderId="11" xfId="8" applyFont="1" applyBorder="1" applyAlignment="1">
      <alignment vertical="center" wrapText="1"/>
    </xf>
    <xf numFmtId="0" fontId="13" fillId="0" borderId="64" xfId="8" applyFont="1" applyBorder="1" applyAlignment="1">
      <alignment vertical="center" wrapText="1"/>
    </xf>
    <xf numFmtId="0" fontId="42" fillId="10" borderId="14" xfId="8" applyFont="1" applyFill="1" applyBorder="1" applyAlignment="1">
      <alignment horizontal="center" vertical="center" wrapText="1"/>
    </xf>
    <xf numFmtId="0" fontId="42" fillId="10" borderId="34" xfId="8" applyFont="1" applyFill="1" applyBorder="1" applyAlignment="1">
      <alignment horizontal="center" vertical="center" wrapText="1"/>
    </xf>
    <xf numFmtId="0" fontId="42" fillId="10" borderId="13" xfId="8" applyFont="1" applyFill="1" applyBorder="1" applyAlignment="1">
      <alignment horizontal="center" vertical="center" wrapText="1"/>
    </xf>
    <xf numFmtId="0" fontId="42" fillId="10" borderId="20" xfId="8" applyFont="1" applyFill="1" applyBorder="1" applyAlignment="1">
      <alignment horizontal="center" vertical="center" wrapText="1"/>
    </xf>
    <xf numFmtId="41" fontId="3" fillId="0" borderId="6" xfId="3" applyFont="1" applyFill="1" applyBorder="1" applyAlignment="1" applyProtection="1">
      <alignment horizontal="center" vertical="center" wrapText="1"/>
    </xf>
    <xf numFmtId="41" fontId="3" fillId="0" borderId="10" xfId="3" applyFont="1" applyFill="1" applyBorder="1" applyAlignment="1" applyProtection="1">
      <alignment horizontal="center" vertical="center" wrapText="1"/>
    </xf>
    <xf numFmtId="41" fontId="3" fillId="0" borderId="25" xfId="3" applyFont="1" applyFill="1" applyBorder="1" applyAlignment="1" applyProtection="1">
      <alignment horizontal="center" vertical="center" wrapText="1"/>
    </xf>
    <xf numFmtId="41" fontId="3" fillId="0" borderId="6" xfId="8" applyNumberFormat="1" applyFont="1" applyBorder="1" applyAlignment="1">
      <alignment horizontal="center" vertical="center" wrapText="1"/>
    </xf>
    <xf numFmtId="10" fontId="3" fillId="0" borderId="10" xfId="8" applyNumberFormat="1" applyFont="1" applyBorder="1" applyAlignment="1">
      <alignment horizontal="center" vertical="center" wrapText="1"/>
    </xf>
    <xf numFmtId="10" fontId="3" fillId="0" borderId="25" xfId="8" applyNumberFormat="1" applyFont="1" applyBorder="1" applyAlignment="1">
      <alignment horizontal="center" vertical="center" wrapText="1"/>
    </xf>
    <xf numFmtId="0" fontId="1" fillId="8" borderId="55" xfId="8" applyFill="1" applyBorder="1" applyAlignment="1" applyProtection="1">
      <alignment horizontal="center" vertical="center" wrapText="1"/>
      <protection locked="0"/>
    </xf>
    <xf numFmtId="0" fontId="1" fillId="8" borderId="56" xfId="8" applyFill="1" applyBorder="1" applyAlignment="1" applyProtection="1">
      <alignment horizontal="center" vertical="center" wrapText="1"/>
      <protection locked="0"/>
    </xf>
    <xf numFmtId="0" fontId="1" fillId="8" borderId="69" xfId="8" applyFill="1" applyBorder="1" applyAlignment="1" applyProtection="1">
      <alignment horizontal="center" vertical="center" wrapText="1"/>
      <protection locked="0"/>
    </xf>
    <xf numFmtId="0" fontId="42" fillId="10" borderId="12" xfId="8" applyFont="1" applyFill="1" applyBorder="1" applyAlignment="1">
      <alignment horizontal="center" vertical="center" wrapText="1"/>
    </xf>
    <xf numFmtId="0" fontId="42" fillId="10" borderId="23" xfId="8" applyFont="1" applyFill="1" applyBorder="1" applyAlignment="1">
      <alignment horizontal="center" vertical="center" wrapText="1"/>
    </xf>
    <xf numFmtId="0" fontId="25" fillId="8" borderId="20" xfId="8" applyFont="1" applyFill="1" applyBorder="1" applyAlignment="1" applyProtection="1">
      <alignment vertical="center" wrapText="1"/>
      <protection locked="0"/>
    </xf>
    <xf numFmtId="0" fontId="1" fillId="8" borderId="20" xfId="8" applyFill="1" applyBorder="1" applyAlignment="1" applyProtection="1">
      <alignment vertical="center" wrapText="1"/>
      <protection locked="0"/>
    </xf>
    <xf numFmtId="0" fontId="1" fillId="8" borderId="23" xfId="8" applyFill="1" applyBorder="1" applyAlignment="1" applyProtection="1">
      <alignment vertical="center" wrapText="1"/>
      <protection locked="0"/>
    </xf>
    <xf numFmtId="10" fontId="3" fillId="0" borderId="63" xfId="8" applyNumberFormat="1" applyFont="1" applyBorder="1" applyAlignment="1">
      <alignment horizontal="center" vertical="center" wrapText="1"/>
    </xf>
    <xf numFmtId="0" fontId="25" fillId="0" borderId="27" xfId="8" applyFont="1" applyBorder="1" applyAlignment="1" applyProtection="1">
      <alignment horizontal="left" vertical="top" wrapText="1"/>
      <protection locked="0"/>
    </xf>
    <xf numFmtId="0" fontId="25" fillId="0" borderId="0" xfId="8" applyFont="1" applyAlignment="1" applyProtection="1">
      <alignment horizontal="left" vertical="top" wrapText="1"/>
      <protection locked="0"/>
    </xf>
    <xf numFmtId="0" fontId="25" fillId="0" borderId="26" xfId="8" applyFont="1" applyBorder="1" applyAlignment="1" applyProtection="1">
      <alignment horizontal="left" vertical="top" wrapText="1"/>
      <protection locked="0"/>
    </xf>
    <xf numFmtId="0" fontId="1" fillId="2" borderId="55" xfId="8" applyFill="1" applyBorder="1" applyAlignment="1">
      <alignment horizontal="center" vertical="center" wrapText="1"/>
    </xf>
    <xf numFmtId="0" fontId="1" fillId="2" borderId="56" xfId="8" applyFill="1" applyBorder="1" applyAlignment="1">
      <alignment horizontal="center" vertical="center" wrapText="1"/>
    </xf>
    <xf numFmtId="0" fontId="1" fillId="2" borderId="69" xfId="8" applyFill="1" applyBorder="1" applyAlignment="1">
      <alignment horizontal="center" vertical="center" wrapText="1"/>
    </xf>
    <xf numFmtId="0" fontId="1" fillId="2" borderId="25" xfId="8" applyFill="1" applyBorder="1" applyAlignment="1">
      <alignment vertical="center" wrapText="1"/>
    </xf>
    <xf numFmtId="0" fontId="1" fillId="2" borderId="48" xfId="8" applyFill="1" applyBorder="1" applyAlignment="1">
      <alignment horizontal="center" vertical="center" wrapText="1"/>
    </xf>
    <xf numFmtId="0" fontId="1" fillId="2" borderId="49" xfId="8" applyFill="1" applyBorder="1" applyAlignment="1">
      <alignment horizontal="center" vertical="center" wrapText="1"/>
    </xf>
    <xf numFmtId="0" fontId="1" fillId="2" borderId="52" xfId="8" applyFill="1" applyBorder="1" applyAlignment="1">
      <alignment horizontal="center" vertical="center" wrapText="1"/>
    </xf>
    <xf numFmtId="0" fontId="2" fillId="3" borderId="35" xfId="8" applyFont="1" applyFill="1" applyBorder="1" applyAlignment="1">
      <alignment horizontal="center" vertical="center" wrapText="1"/>
    </xf>
    <xf numFmtId="0" fontId="2" fillId="3" borderId="70" xfId="8" applyFont="1" applyFill="1" applyBorder="1" applyAlignment="1">
      <alignment horizontal="center" vertical="center" wrapText="1"/>
    </xf>
    <xf numFmtId="0" fontId="2" fillId="3" borderId="36" xfId="8" applyFont="1" applyFill="1" applyBorder="1" applyAlignment="1">
      <alignment horizontal="center" vertical="center" wrapText="1"/>
    </xf>
    <xf numFmtId="0" fontId="2" fillId="3" borderId="28" xfId="8" applyFont="1" applyFill="1" applyBorder="1" applyAlignment="1">
      <alignment horizontal="center" vertical="center" wrapText="1"/>
    </xf>
    <xf numFmtId="0" fontId="1" fillId="0" borderId="17" xfId="8" applyBorder="1" applyAlignment="1">
      <alignment horizontal="left" vertical="center" wrapText="1"/>
    </xf>
    <xf numFmtId="0" fontId="1" fillId="0" borderId="16" xfId="8" applyBorder="1" applyAlignment="1">
      <alignment horizontal="left" vertical="center" wrapText="1"/>
    </xf>
    <xf numFmtId="0" fontId="1" fillId="0" borderId="15" xfId="8" applyBorder="1" applyAlignment="1">
      <alignment horizontal="left" vertical="center" wrapText="1"/>
    </xf>
    <xf numFmtId="0" fontId="13" fillId="0" borderId="18" xfId="8" applyFont="1" applyBorder="1" applyAlignment="1">
      <alignment horizontal="left" vertical="center" wrapText="1"/>
    </xf>
    <xf numFmtId="0" fontId="13" fillId="0" borderId="34" xfId="8" applyFont="1" applyBorder="1" applyAlignment="1">
      <alignment horizontal="left" vertical="center" wrapText="1"/>
    </xf>
    <xf numFmtId="0" fontId="13" fillId="0" borderId="4" xfId="8" applyFont="1" applyBorder="1" applyAlignment="1">
      <alignment horizontal="left" vertical="center" wrapText="1"/>
    </xf>
    <xf numFmtId="0" fontId="27" fillId="10" borderId="32" xfId="8" applyFont="1" applyFill="1" applyBorder="1" applyAlignment="1">
      <alignment horizontal="center" vertical="center" wrapText="1"/>
    </xf>
    <xf numFmtId="0" fontId="27" fillId="10" borderId="47" xfId="8" applyFont="1" applyFill="1" applyBorder="1" applyAlignment="1">
      <alignment horizontal="center" vertical="center" wrapText="1"/>
    </xf>
    <xf numFmtId="0" fontId="27" fillId="10" borderId="71" xfId="8" applyFont="1" applyFill="1" applyBorder="1" applyAlignment="1">
      <alignment horizontal="center" vertical="center" wrapText="1"/>
    </xf>
    <xf numFmtId="0" fontId="15" fillId="0" borderId="20" xfId="8" applyFont="1" applyBorder="1" applyAlignment="1">
      <alignment horizontal="center" vertical="center"/>
    </xf>
    <xf numFmtId="0" fontId="1" fillId="0" borderId="53" xfId="8" applyBorder="1" applyAlignment="1">
      <alignment horizontal="left" vertical="center"/>
    </xf>
    <xf numFmtId="0" fontId="1" fillId="0" borderId="30" xfId="8" applyBorder="1" applyAlignment="1">
      <alignment horizontal="left" vertical="center"/>
    </xf>
    <xf numFmtId="0" fontId="27" fillId="10" borderId="14" xfId="8" applyFont="1" applyFill="1" applyBorder="1" applyAlignment="1">
      <alignment horizontal="center" vertical="center" wrapText="1"/>
    </xf>
    <xf numFmtId="0" fontId="27" fillId="10" borderId="4" xfId="8" applyFont="1" applyFill="1" applyBorder="1" applyAlignment="1">
      <alignment horizontal="center" vertical="center" wrapText="1"/>
    </xf>
    <xf numFmtId="0" fontId="2" fillId="3" borderId="44" xfId="8" applyFont="1" applyFill="1" applyBorder="1" applyAlignment="1">
      <alignment horizontal="center" vertical="center" wrapText="1"/>
    </xf>
    <xf numFmtId="0" fontId="2" fillId="3" borderId="46" xfId="8" applyFont="1" applyFill="1" applyBorder="1" applyAlignment="1">
      <alignment horizontal="center" vertical="center" wrapText="1"/>
    </xf>
    <xf numFmtId="0" fontId="28" fillId="0" borderId="20" xfId="8" applyFont="1" applyBorder="1" applyAlignment="1">
      <alignment vertical="center" wrapText="1"/>
    </xf>
    <xf numFmtId="0" fontId="44" fillId="0" borderId="51" xfId="8" applyFont="1" applyBorder="1" applyAlignment="1" applyProtection="1">
      <alignment horizontal="center" vertical="center" wrapText="1"/>
      <protection locked="0"/>
    </xf>
    <xf numFmtId="0" fontId="29" fillId="0" borderId="39" xfId="8" applyFont="1" applyBorder="1" applyAlignment="1" applyProtection="1">
      <alignment horizontal="center" vertical="center" wrapText="1"/>
      <protection locked="0"/>
    </xf>
    <xf numFmtId="0" fontId="29" fillId="0" borderId="66" xfId="8" applyFont="1" applyBorder="1" applyAlignment="1" applyProtection="1">
      <alignment horizontal="center" vertical="center" wrapText="1"/>
      <protection locked="0"/>
    </xf>
    <xf numFmtId="0" fontId="29" fillId="0" borderId="9"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0" fontId="29" fillId="0" borderId="72" xfId="8" applyFont="1" applyBorder="1" applyAlignment="1" applyProtection="1">
      <alignment horizontal="center" vertical="center" wrapText="1"/>
      <protection locked="0"/>
    </xf>
    <xf numFmtId="0" fontId="29" fillId="0" borderId="48" xfId="8" applyFont="1" applyBorder="1" applyAlignment="1" applyProtection="1">
      <alignment horizontal="center" vertical="center" wrapText="1"/>
      <protection locked="0"/>
    </xf>
    <xf numFmtId="0" fontId="29" fillId="0" borderId="49" xfId="8" applyFont="1" applyBorder="1" applyAlignment="1" applyProtection="1">
      <alignment horizontal="center" vertical="center" wrapText="1"/>
      <protection locked="0"/>
    </xf>
    <xf numFmtId="0" fontId="29" fillId="0" borderId="50" xfId="8" applyFont="1" applyBorder="1" applyAlignment="1" applyProtection="1">
      <alignment horizontal="center" vertical="center" wrapText="1"/>
      <protection locked="0"/>
    </xf>
    <xf numFmtId="0" fontId="42" fillId="10" borderId="6" xfId="8" applyFont="1" applyFill="1" applyBorder="1" applyAlignment="1">
      <alignment horizontal="center" vertical="center" wrapText="1"/>
    </xf>
    <xf numFmtId="0" fontId="42" fillId="10" borderId="25" xfId="8" applyFont="1" applyFill="1" applyBorder="1" applyAlignment="1">
      <alignment horizontal="center" vertical="center" wrapText="1"/>
    </xf>
    <xf numFmtId="0" fontId="43" fillId="10" borderId="53" xfId="8" applyFont="1" applyFill="1" applyBorder="1" applyAlignment="1">
      <alignment horizontal="center" vertical="center" wrapText="1"/>
    </xf>
    <xf numFmtId="0" fontId="43" fillId="10" borderId="54" xfId="8" applyFont="1" applyFill="1" applyBorder="1" applyAlignment="1">
      <alignment horizontal="center" vertical="center" wrapText="1"/>
    </xf>
    <xf numFmtId="0" fontId="43" fillId="10" borderId="30" xfId="8" applyFont="1" applyFill="1" applyBorder="1" applyAlignment="1">
      <alignment horizontal="center" vertical="center" wrapText="1"/>
    </xf>
    <xf numFmtId="0" fontId="42" fillId="10" borderId="51" xfId="8" applyFont="1" applyFill="1" applyBorder="1" applyAlignment="1">
      <alignment horizontal="center" vertical="center" wrapText="1"/>
    </xf>
    <xf numFmtId="0" fontId="42" fillId="10" borderId="39" xfId="8" applyFont="1" applyFill="1" applyBorder="1" applyAlignment="1">
      <alignment horizontal="center" vertical="center" wrapText="1"/>
    </xf>
    <xf numFmtId="0" fontId="42" fillId="10" borderId="66" xfId="8" applyFont="1" applyFill="1" applyBorder="1" applyAlignment="1">
      <alignment horizontal="center" vertical="center" wrapText="1"/>
    </xf>
    <xf numFmtId="0" fontId="42" fillId="10" borderId="48" xfId="8" applyFont="1" applyFill="1" applyBorder="1" applyAlignment="1">
      <alignment horizontal="center" vertical="center" wrapText="1"/>
    </xf>
    <xf numFmtId="0" fontId="42" fillId="10" borderId="49" xfId="8" applyFont="1" applyFill="1" applyBorder="1" applyAlignment="1">
      <alignment horizontal="center" vertical="center" wrapText="1"/>
    </xf>
    <xf numFmtId="0" fontId="42" fillId="10" borderId="50" xfId="8" applyFont="1" applyFill="1" applyBorder="1" applyAlignment="1">
      <alignment horizontal="center" vertical="center" wrapText="1"/>
    </xf>
    <xf numFmtId="0" fontId="1" fillId="2" borderId="73" xfId="8" applyFill="1" applyBorder="1" applyAlignment="1">
      <alignment horizontal="left" vertical="center" wrapText="1"/>
    </xf>
    <xf numFmtId="0" fontId="1" fillId="2" borderId="36" xfId="8" applyFill="1" applyBorder="1" applyAlignment="1">
      <alignment horizontal="left" vertical="center" wrapText="1"/>
    </xf>
    <xf numFmtId="0" fontId="3" fillId="0" borderId="20" xfId="8" applyFont="1" applyBorder="1" applyAlignment="1">
      <alignment vertical="center" wrapText="1"/>
    </xf>
    <xf numFmtId="0" fontId="27" fillId="10" borderId="13" xfId="8" applyFont="1" applyFill="1" applyBorder="1" applyAlignment="1">
      <alignment vertical="center" wrapText="1"/>
    </xf>
    <xf numFmtId="0" fontId="27" fillId="10" borderId="3" xfId="8" applyFont="1" applyFill="1" applyBorder="1" applyAlignment="1">
      <alignment vertical="center" wrapText="1"/>
    </xf>
    <xf numFmtId="0" fontId="3" fillId="14" borderId="41" xfId="8" applyFont="1" applyFill="1" applyBorder="1" applyAlignment="1" applyProtection="1">
      <alignment horizontal="left" vertical="top" wrapText="1"/>
      <protection locked="0"/>
    </xf>
    <xf numFmtId="0" fontId="3" fillId="14" borderId="42" xfId="8" applyFont="1" applyFill="1" applyBorder="1" applyAlignment="1" applyProtection="1">
      <alignment horizontal="left" vertical="top" wrapText="1"/>
      <protection locked="0"/>
    </xf>
    <xf numFmtId="0" fontId="3" fillId="14" borderId="43" xfId="8" applyFont="1" applyFill="1" applyBorder="1" applyAlignment="1" applyProtection="1">
      <alignment horizontal="left" vertical="top" wrapText="1"/>
      <protection locked="0"/>
    </xf>
  </cellXfs>
  <cellStyles count="11">
    <cellStyle name="Millares" xfId="1" builtinId="3"/>
    <cellStyle name="Millares [0]" xfId="2" builtinId="6"/>
    <cellStyle name="Millares [0] 2" xfId="3" xr:uid="{00000000-0005-0000-0000-000002000000}"/>
    <cellStyle name="Moneda [0]" xfId="4" builtinId="7"/>
    <cellStyle name="Moneda [0] 2" xfId="5" xr:uid="{00000000-0005-0000-0000-000004000000}"/>
    <cellStyle name="Moneda 2" xfId="6" xr:uid="{00000000-0005-0000-0000-000005000000}"/>
    <cellStyle name="Moneda 3" xfId="7" xr:uid="{00000000-0005-0000-0000-000006000000}"/>
    <cellStyle name="Normal" xfId="0" builtinId="0"/>
    <cellStyle name="Normal 2" xfId="8" xr:uid="{00000000-0005-0000-0000-000008000000}"/>
    <cellStyle name="Porcentaje" xfId="9" builtinId="5"/>
    <cellStyle name="Porcentaje 3" xfId="10" xr:uid="{00000000-0005-0000-0000-00000A000000}"/>
  </cellStyles>
  <dxfs count="129">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00FF00"/>
        </patternFill>
      </fill>
    </dxf>
    <dxf>
      <fill>
        <patternFill>
          <bgColor rgb="FFFF0000"/>
        </patternFill>
      </fill>
    </dxf>
    <dxf>
      <font>
        <color rgb="FF006100"/>
      </font>
      <fill>
        <patternFill>
          <bgColor rgb="FFC6EFCE"/>
        </patternFill>
      </fill>
    </dxf>
    <dxf>
      <fill>
        <patternFill>
          <bgColor rgb="FF00FF00"/>
        </patternFill>
      </fill>
    </dxf>
    <dxf>
      <fill>
        <patternFill>
          <bgColor rgb="FFFFFF00"/>
        </patternFill>
      </fill>
    </dxf>
    <dxf>
      <fill>
        <patternFill>
          <bgColor rgb="FF00FF00"/>
        </patternFill>
      </fill>
    </dxf>
    <dxf>
      <fill>
        <patternFill>
          <bgColor rgb="FFFFFF00"/>
        </patternFill>
      </fill>
    </dxf>
    <dxf>
      <font>
        <color rgb="FF006100"/>
      </font>
      <fill>
        <patternFill>
          <bgColor rgb="FFC6EFCE"/>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ont>
        <color rgb="FF006100"/>
      </font>
      <fill>
        <patternFill>
          <bgColor rgb="FFC6EFCE"/>
        </patternFill>
      </fill>
    </dxf>
    <dxf>
      <fill>
        <patternFill>
          <bgColor rgb="FF00FF00"/>
        </patternFill>
      </fill>
    </dxf>
    <dxf>
      <fill>
        <patternFill>
          <bgColor rgb="FF53F818"/>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00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Recursos Obligados 2023</a:t>
            </a:r>
          </a:p>
        </c:rich>
      </c:tx>
      <c:overlay val="0"/>
      <c:spPr>
        <a:noFill/>
        <a:ln w="25400">
          <a:noFill/>
        </a:ln>
      </c:spPr>
    </c:title>
    <c:autoTitleDeleted val="0"/>
    <c:plotArea>
      <c:layout/>
      <c:lineChart>
        <c:grouping val="standard"/>
        <c:varyColors val="0"/>
        <c:ser>
          <c:idx val="0"/>
          <c:order val="0"/>
          <c:tx>
            <c:strRef>
              <c:f>'1 EJE PRESUPU'!$C$47</c:f>
              <c:strCache>
                <c:ptCount val="1"/>
                <c:pt idx="0">
                  <c:v>Meta sector MinCIT</c:v>
                </c:pt>
              </c:strCache>
            </c:strRef>
          </c:tx>
          <c:spPr>
            <a:ln w="28575" cap="rnd">
              <a:solidFill>
                <a:schemeClr val="accent1"/>
              </a:solidFill>
              <a:round/>
            </a:ln>
            <a:effectLst/>
          </c:spPr>
          <c:marker>
            <c:symbol val="none"/>
          </c:marker>
          <c:cat>
            <c:strRef>
              <c:f>'1 EJE PRESUPU'!$D$46:$O$46</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'1 EJE PRESUPU'!$D$47:$O$47</c:f>
              <c:numCache>
                <c:formatCode>0%</c:formatCode>
                <c:ptCount val="12"/>
                <c:pt idx="0">
                  <c:v>5.0999999999999997E-2</c:v>
                </c:pt>
                <c:pt idx="1">
                  <c:v>9.2999999999999999E-2</c:v>
                </c:pt>
                <c:pt idx="2">
                  <c:v>0.13100000000000001</c:v>
                </c:pt>
                <c:pt idx="3">
                  <c:v>0.20599999999999999</c:v>
                </c:pt>
                <c:pt idx="4">
                  <c:v>0.27700000000000002</c:v>
                </c:pt>
                <c:pt idx="5">
                  <c:v>0.36399999999999999</c:v>
                </c:pt>
                <c:pt idx="6">
                  <c:v>0.42299999999999999</c:v>
                </c:pt>
                <c:pt idx="7">
                  <c:v>0.48199999999999998</c:v>
                </c:pt>
                <c:pt idx="8">
                  <c:v>0.56499999999999995</c:v>
                </c:pt>
                <c:pt idx="9">
                  <c:v>0.624</c:v>
                </c:pt>
                <c:pt idx="10">
                  <c:v>0.72599999999999998</c:v>
                </c:pt>
                <c:pt idx="11">
                  <c:v>0.91900000000000004</c:v>
                </c:pt>
              </c:numCache>
            </c:numRef>
          </c:val>
          <c:smooth val="0"/>
          <c:extLst>
            <c:ext xmlns:c16="http://schemas.microsoft.com/office/drawing/2014/chart" uri="{C3380CC4-5D6E-409C-BE32-E72D297353CC}">
              <c16:uniqueId val="{00000000-71A4-4CD2-8B0E-E4C36F46942C}"/>
            </c:ext>
          </c:extLst>
        </c:ser>
        <c:ser>
          <c:idx val="1"/>
          <c:order val="1"/>
          <c:tx>
            <c:strRef>
              <c:f>'1 EJE PRESUPU'!$C$48</c:f>
              <c:strCache>
                <c:ptCount val="1"/>
                <c:pt idx="0">
                  <c:v>% recursos obligados real entidad</c:v>
                </c:pt>
              </c:strCache>
            </c:strRef>
          </c:tx>
          <c:spPr>
            <a:ln w="28575" cap="rnd">
              <a:solidFill>
                <a:schemeClr val="accent2"/>
              </a:solidFill>
              <a:round/>
            </a:ln>
            <a:effectLst/>
          </c:spPr>
          <c:marker>
            <c:symbol val="none"/>
          </c:marker>
          <c:cat>
            <c:strRef>
              <c:f>'1 EJE PRESUPU'!$D$46:$O$46</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'1 EJE PRESUPU'!$D$48:$O$48</c:f>
              <c:numCache>
                <c:formatCode>0%</c:formatCode>
                <c:ptCount val="12"/>
                <c:pt idx="0">
                  <c:v>3.289506825852602E-2</c:v>
                </c:pt>
                <c:pt idx="1">
                  <c:v>8.00715329202559E-2</c:v>
                </c:pt>
                <c:pt idx="2">
                  <c:v>0.14806601624876733</c:v>
                </c:pt>
                <c:pt idx="3">
                  <c:v>0.22259709965009586</c:v>
                </c:pt>
                <c:pt idx="4">
                  <c:v>0.32958066566884753</c:v>
                </c:pt>
                <c:pt idx="5">
                  <c:v>0.38006397388984275</c:v>
                </c:pt>
                <c:pt idx="6">
                  <c:v>0</c:v>
                </c:pt>
                <c:pt idx="7">
                  <c:v>0.51161091060174502</c:v>
                </c:pt>
                <c:pt idx="8">
                  <c:v>0.5755247310643794</c:v>
                </c:pt>
                <c:pt idx="9">
                  <c:v>0.63559911698011207</c:v>
                </c:pt>
                <c:pt idx="10">
                  <c:v>0.70870355260325679</c:v>
                </c:pt>
                <c:pt idx="11">
                  <c:v>0.95055789436799498</c:v>
                </c:pt>
              </c:numCache>
            </c:numRef>
          </c:val>
          <c:smooth val="0"/>
          <c:extLst>
            <c:ext xmlns:c16="http://schemas.microsoft.com/office/drawing/2014/chart" uri="{C3380CC4-5D6E-409C-BE32-E72D297353CC}">
              <c16:uniqueId val="{00000001-71A4-4CD2-8B0E-E4C36F46942C}"/>
            </c:ext>
          </c:extLst>
        </c:ser>
        <c:dLbls>
          <c:showLegendKey val="0"/>
          <c:showVal val="0"/>
          <c:showCatName val="0"/>
          <c:showSerName val="0"/>
          <c:showPercent val="0"/>
          <c:showBubbleSize val="0"/>
        </c:dLbls>
        <c:smooth val="0"/>
        <c:axId val="952117208"/>
        <c:axId val="1"/>
      </c:lineChart>
      <c:catAx>
        <c:axId val="952117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95211720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Medición Recaudo 2023</a:t>
            </a:r>
          </a:p>
        </c:rich>
      </c:tx>
      <c:overlay val="0"/>
      <c:spPr>
        <a:noFill/>
        <a:ln w="25400">
          <a:noFill/>
        </a:ln>
      </c:spPr>
    </c:title>
    <c:autoTitleDeleted val="0"/>
    <c:plotArea>
      <c:layout/>
      <c:barChart>
        <c:barDir val="col"/>
        <c:grouping val="clustered"/>
        <c:varyColors val="0"/>
        <c:ser>
          <c:idx val="0"/>
          <c:order val="0"/>
          <c:tx>
            <c:strRef>
              <c:f>'2 MEDICION RECAUD'!$C$46</c:f>
              <c:strCache>
                <c:ptCount val="1"/>
                <c:pt idx="0">
                  <c:v>META</c:v>
                </c:pt>
              </c:strCache>
            </c:strRef>
          </c:tx>
          <c:spPr>
            <a:solidFill>
              <a:srgbClr val="4F81BD"/>
            </a:solidFill>
            <a:ln w="25400">
              <a:noFill/>
            </a:ln>
          </c:spPr>
          <c:invertIfNegative val="0"/>
          <c:cat>
            <c:strRef>
              <c:f>'2 MEDICION RECAUD'!$D$45:$O$45</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'2 MEDICION RECAUD'!$D$46:$O$46</c:f>
              <c:numCache>
                <c:formatCode>General</c:formatCode>
                <c:ptCount val="12"/>
                <c:pt idx="2" formatCode="0.0%">
                  <c:v>0.03</c:v>
                </c:pt>
                <c:pt idx="5" formatCode="0.0%">
                  <c:v>7.0000000000000007E-2</c:v>
                </c:pt>
                <c:pt idx="8" formatCode="0%">
                  <c:v>0.9</c:v>
                </c:pt>
                <c:pt idx="11" formatCode="0%">
                  <c:v>0.95</c:v>
                </c:pt>
              </c:numCache>
            </c:numRef>
          </c:val>
          <c:extLst>
            <c:ext xmlns:c16="http://schemas.microsoft.com/office/drawing/2014/chart" uri="{C3380CC4-5D6E-409C-BE32-E72D297353CC}">
              <c16:uniqueId val="{00000000-A0FF-4BEF-9D7E-8A6FC4F68707}"/>
            </c:ext>
          </c:extLst>
        </c:ser>
        <c:ser>
          <c:idx val="1"/>
          <c:order val="1"/>
          <c:tx>
            <c:strRef>
              <c:f>'2 MEDICION RECAUD'!$C$47</c:f>
              <c:strCache>
                <c:ptCount val="1"/>
                <c:pt idx="0">
                  <c:v>% RECAUDO REAL</c:v>
                </c:pt>
              </c:strCache>
            </c:strRef>
          </c:tx>
          <c:spPr>
            <a:solidFill>
              <a:srgbClr val="C0504D"/>
            </a:solidFill>
            <a:ln w="25400">
              <a:noFill/>
            </a:ln>
          </c:spPr>
          <c:invertIfNegative val="0"/>
          <c:cat>
            <c:strRef>
              <c:f>'2 MEDICION RECAUD'!$D$45:$O$45</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'2 MEDICION RECAUD'!$D$47:$O$47</c:f>
              <c:numCache>
                <c:formatCode>General</c:formatCode>
                <c:ptCount val="12"/>
                <c:pt idx="2" formatCode="0.0%">
                  <c:v>2.902412267601364E-2</c:v>
                </c:pt>
                <c:pt idx="5" formatCode="0.0%">
                  <c:v>5.5451820973586231E-2</c:v>
                </c:pt>
                <c:pt idx="8" formatCode="0.0%">
                  <c:v>0.86118706615037677</c:v>
                </c:pt>
                <c:pt idx="11" formatCode="0.0%">
                  <c:v>0.97249225764430913</c:v>
                </c:pt>
              </c:numCache>
            </c:numRef>
          </c:val>
          <c:extLst>
            <c:ext xmlns:c16="http://schemas.microsoft.com/office/drawing/2014/chart" uri="{C3380CC4-5D6E-409C-BE32-E72D297353CC}">
              <c16:uniqueId val="{00000001-A0FF-4BEF-9D7E-8A6FC4F68707}"/>
            </c:ext>
          </c:extLst>
        </c:ser>
        <c:dLbls>
          <c:showLegendKey val="0"/>
          <c:showVal val="0"/>
          <c:showCatName val="0"/>
          <c:showSerName val="0"/>
          <c:showPercent val="0"/>
          <c:showBubbleSize val="0"/>
        </c:dLbls>
        <c:gapWidth val="219"/>
        <c:overlap val="-27"/>
        <c:axId val="952118848"/>
        <c:axId val="1"/>
      </c:barChart>
      <c:catAx>
        <c:axId val="95211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crossAx val="9521188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Conciliación</a:t>
            </a:r>
            <a:r>
              <a:rPr lang="en-US" baseline="0"/>
              <a:t> por desviación 2023</a:t>
            </a:r>
            <a:endParaRPr lang="en-US"/>
          </a:p>
        </c:rich>
      </c:tx>
      <c:overlay val="0"/>
      <c:spPr>
        <a:noFill/>
        <a:ln w="25400">
          <a:noFill/>
        </a:ln>
      </c:spPr>
    </c:title>
    <c:autoTitleDeleted val="0"/>
    <c:view3D>
      <c:rotX val="15"/>
      <c:hPercent val="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'3.CONCILIACION CON DESVIACION'!$C$46</c:f>
              <c:strCache>
                <c:ptCount val="1"/>
                <c:pt idx="0">
                  <c:v>Meta</c:v>
                </c:pt>
              </c:strCache>
            </c:strRef>
          </c:tx>
          <c:spPr>
            <a:solidFill>
              <a:srgbClr val="4F81BD"/>
            </a:solidFill>
            <a:ln w="25400">
              <a:noFill/>
            </a:ln>
          </c:spPr>
          <c:invertIfNegative val="0"/>
          <c:cat>
            <c:strRef>
              <c:f>'3.CONCILIACION CON DESVIACION'!$D$45:$P$45</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Vigencia 2023</c:v>
                </c:pt>
              </c:strCache>
            </c:strRef>
          </c:cat>
          <c:val>
            <c:numRef>
              <c:f>'3.CONCILIACION CON DESVIACION'!$D$46:$P$46</c:f>
              <c:numCache>
                <c:formatCode>General</c:formatCode>
                <c:ptCount val="13"/>
                <c:pt idx="5" formatCode="0.0%">
                  <c:v>0.05</c:v>
                </c:pt>
                <c:pt idx="11" formatCode="0%">
                  <c:v>0.05</c:v>
                </c:pt>
                <c:pt idx="12" formatCode="0.0%">
                  <c:v>0.05</c:v>
                </c:pt>
              </c:numCache>
            </c:numRef>
          </c:val>
          <c:extLst>
            <c:ext xmlns:c16="http://schemas.microsoft.com/office/drawing/2014/chart" uri="{C3380CC4-5D6E-409C-BE32-E72D297353CC}">
              <c16:uniqueId val="{00000000-F3C7-4DC8-AC57-018BA313F0BC}"/>
            </c:ext>
          </c:extLst>
        </c:ser>
        <c:ser>
          <c:idx val="1"/>
          <c:order val="1"/>
          <c:tx>
            <c:strRef>
              <c:f>'3.CONCILIACION CON DESVIACION'!$C$47</c:f>
              <c:strCache>
                <c:ptCount val="1"/>
                <c:pt idx="0">
                  <c:v>Desviación</c:v>
                </c:pt>
              </c:strCache>
            </c:strRef>
          </c:tx>
          <c:spPr>
            <a:solidFill>
              <a:srgbClr val="C0504D"/>
            </a:solidFill>
            <a:ln w="25400">
              <a:noFill/>
            </a:ln>
          </c:spPr>
          <c:invertIfNegative val="0"/>
          <c:cat>
            <c:strRef>
              <c:f>'3.CONCILIACION CON DESVIACION'!$D$45:$P$45</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Vigencia 2023</c:v>
                </c:pt>
              </c:strCache>
            </c:strRef>
          </c:cat>
          <c:val>
            <c:numRef>
              <c:f>'3.CONCILIACION CON DESVIACION'!$D$47:$P$47</c:f>
              <c:numCache>
                <c:formatCode>0%</c:formatCode>
                <c:ptCount val="13"/>
                <c:pt idx="5" formatCode="0.0%">
                  <c:v>6.758796319550342E-4</c:v>
                </c:pt>
                <c:pt idx="11" formatCode="0.00%">
                  <c:v>6.9802908009664044E-4</c:v>
                </c:pt>
                <c:pt idx="12" formatCode="0.0%">
                  <c:v>-6.9802908009658623E-4</c:v>
                </c:pt>
              </c:numCache>
            </c:numRef>
          </c:val>
          <c:extLst>
            <c:ext xmlns:c16="http://schemas.microsoft.com/office/drawing/2014/chart" uri="{C3380CC4-5D6E-409C-BE32-E72D297353CC}">
              <c16:uniqueId val="{00000001-F3C7-4DC8-AC57-018BA313F0BC}"/>
            </c:ext>
          </c:extLst>
        </c:ser>
        <c:dLbls>
          <c:showLegendKey val="0"/>
          <c:showVal val="0"/>
          <c:showCatName val="0"/>
          <c:showSerName val="0"/>
          <c:showPercent val="0"/>
          <c:showBubbleSize val="0"/>
        </c:dLbls>
        <c:gapWidth val="150"/>
        <c:shape val="box"/>
        <c:axId val="960280800"/>
        <c:axId val="1"/>
        <c:axId val="0"/>
      </c:bar3DChart>
      <c:catAx>
        <c:axId val="960280800"/>
        <c:scaling>
          <c:orientation val="minMax"/>
        </c:scaling>
        <c:delete val="0"/>
        <c:axPos val="b"/>
        <c:title>
          <c:overlay val="0"/>
          <c:spPr>
            <a:noFill/>
            <a:ln w="25400">
              <a:noFill/>
            </a:ln>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Desviación </a:t>
                </a:r>
              </a:p>
            </c:rich>
          </c:tx>
          <c:overlay val="0"/>
          <c:spPr>
            <a:noFill/>
            <a:ln w="25400">
              <a:noFill/>
            </a:ln>
          </c:spPr>
        </c:title>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0280800"/>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Gestión</a:t>
            </a:r>
            <a:r>
              <a:rPr lang="en-US" b="1" baseline="0"/>
              <a:t> Expedientes Cobro Coactivo 2023 </a:t>
            </a:r>
            <a:endParaRPr lang="en-US" b="1"/>
          </a:p>
        </c:rich>
      </c:tx>
      <c:overlay val="0"/>
      <c:spPr>
        <a:noFill/>
        <a:ln w="25400">
          <a:noFill/>
        </a:ln>
      </c:spPr>
    </c:title>
    <c:autoTitleDeleted val="0"/>
    <c:view3D>
      <c:rotX val="1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stacked"/>
        <c:varyColors val="0"/>
        <c:ser>
          <c:idx val="0"/>
          <c:order val="0"/>
          <c:tx>
            <c:strRef>
              <c:f>'4.GESTION EXP COBRO COACT'!$C$47</c:f>
              <c:strCache>
                <c:ptCount val="1"/>
                <c:pt idx="0">
                  <c:v>Meta</c:v>
                </c:pt>
              </c:strCache>
            </c:strRef>
          </c:tx>
          <c:spPr>
            <a:solidFill>
              <a:srgbClr val="4F81BD"/>
            </a:solidFill>
            <a:ln w="25400">
              <a:noFill/>
            </a:ln>
          </c:spPr>
          <c:invertIfNegative val="0"/>
          <c:val>
            <c:numRef>
              <c:f>'4.GESTION EXP COBRO COACT'!$D$47:$P$47</c:f>
              <c:numCache>
                <c:formatCode>General</c:formatCode>
                <c:ptCount val="13"/>
                <c:pt idx="2" formatCode="0.0%">
                  <c:v>0.01</c:v>
                </c:pt>
                <c:pt idx="5" formatCode="0.0%">
                  <c:v>0.01</c:v>
                </c:pt>
                <c:pt idx="8" formatCode="0.0%">
                  <c:v>0.01</c:v>
                </c:pt>
                <c:pt idx="11" formatCode="0.0%">
                  <c:v>0.01</c:v>
                </c:pt>
                <c:pt idx="12" formatCode="0.0%">
                  <c:v>0.01</c:v>
                </c:pt>
              </c:numCache>
            </c:numRef>
          </c:val>
          <c:extLst>
            <c:ext xmlns:c16="http://schemas.microsoft.com/office/drawing/2014/chart" uri="{C3380CC4-5D6E-409C-BE32-E72D297353CC}">
              <c16:uniqueId val="{00000000-1D71-4AED-9745-AA2B9DDE3DAE}"/>
            </c:ext>
          </c:extLst>
        </c:ser>
        <c:ser>
          <c:idx val="1"/>
          <c:order val="1"/>
          <c:tx>
            <c:strRef>
              <c:f>'4.GESTION EXP COBRO COACT'!$C$48</c:f>
              <c:strCache>
                <c:ptCount val="1"/>
                <c:pt idx="0">
                  <c:v>Resultado</c:v>
                </c:pt>
              </c:strCache>
            </c:strRef>
          </c:tx>
          <c:spPr>
            <a:solidFill>
              <a:srgbClr val="C0504D"/>
            </a:solidFill>
            <a:ln w="25400">
              <a:noFill/>
            </a:ln>
          </c:spPr>
          <c:invertIfNegative val="0"/>
          <c:val>
            <c:numRef>
              <c:f>'4.GESTION EXP COBRO COACT'!$D$48:$P$48</c:f>
              <c:numCache>
                <c:formatCode>General</c:formatCode>
                <c:ptCount val="13"/>
                <c:pt idx="2" formatCode="0.0%">
                  <c:v>4.6820405310971348E-2</c:v>
                </c:pt>
                <c:pt idx="5" formatCode="0.0%">
                  <c:v>-2.272340425531915E-2</c:v>
                </c:pt>
                <c:pt idx="8" formatCode="0.0%">
                  <c:v>5.0939050318922749E-2</c:v>
                </c:pt>
                <c:pt idx="11" formatCode="0.0%">
                  <c:v>1.6068559185859668E-2</c:v>
                </c:pt>
                <c:pt idx="12" formatCode="0.0%">
                  <c:v>2.2776152640108654E-2</c:v>
                </c:pt>
              </c:numCache>
            </c:numRef>
          </c:val>
          <c:extLst>
            <c:ext xmlns:c16="http://schemas.microsoft.com/office/drawing/2014/chart" uri="{C3380CC4-5D6E-409C-BE32-E72D297353CC}">
              <c16:uniqueId val="{00000001-1D71-4AED-9745-AA2B9DDE3DAE}"/>
            </c:ext>
          </c:extLst>
        </c:ser>
        <c:ser>
          <c:idx val="2"/>
          <c:order val="2"/>
          <c:tx>
            <c:strRef>
              <c:f>'4.GESTION EXP COBRO COACT'!$C$49</c:f>
              <c:strCache>
                <c:ptCount val="1"/>
                <c:pt idx="0">
                  <c:v>% Cumplimiento</c:v>
                </c:pt>
              </c:strCache>
            </c:strRef>
          </c:tx>
          <c:spPr>
            <a:solidFill>
              <a:srgbClr val="9BBB59"/>
            </a:solidFill>
            <a:ln w="25400">
              <a:noFill/>
            </a:ln>
          </c:spPr>
          <c:invertIfNegative val="0"/>
          <c:val>
            <c:numRef>
              <c:f>'4.GESTION EXP COBRO COACT'!$D$49:$P$49</c:f>
              <c:numCache>
                <c:formatCode>General</c:formatCode>
                <c:ptCount val="13"/>
                <c:pt idx="2" formatCode="0.0%">
                  <c:v>4.6820405310971348E-2</c:v>
                </c:pt>
                <c:pt idx="5" formatCode="0.0%">
                  <c:v>-2.272340425531915E-2</c:v>
                </c:pt>
                <c:pt idx="8" formatCode="0.0%">
                  <c:v>5.0939050318922749E-2</c:v>
                </c:pt>
                <c:pt idx="11" formatCode="0.0%">
                  <c:v>1.6068559185859668E-2</c:v>
                </c:pt>
                <c:pt idx="12" formatCode="0.0%">
                  <c:v>2.2776152640108654E-2</c:v>
                </c:pt>
              </c:numCache>
            </c:numRef>
          </c:val>
          <c:extLst>
            <c:ext xmlns:c16="http://schemas.microsoft.com/office/drawing/2014/chart" uri="{C3380CC4-5D6E-409C-BE32-E72D297353CC}">
              <c16:uniqueId val="{00000002-1D71-4AED-9745-AA2B9DDE3DAE}"/>
            </c:ext>
          </c:extLst>
        </c:ser>
        <c:dLbls>
          <c:showLegendKey val="0"/>
          <c:showVal val="0"/>
          <c:showCatName val="0"/>
          <c:showSerName val="0"/>
          <c:showPercent val="0"/>
          <c:showBubbleSize val="0"/>
        </c:dLbls>
        <c:gapWidth val="150"/>
        <c:shape val="box"/>
        <c:axId val="519198768"/>
        <c:axId val="1"/>
        <c:axId val="0"/>
      </c:bar3DChart>
      <c:catAx>
        <c:axId val="519198768"/>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919876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1" i="0" u="none" strike="noStrike" baseline="0">
                <a:solidFill>
                  <a:srgbClr val="333333"/>
                </a:solidFill>
                <a:latin typeface="Arial"/>
                <a:ea typeface="Arial"/>
                <a:cs typeface="Arial"/>
              </a:defRPr>
            </a:pPr>
            <a:r>
              <a:rPr lang="es-CO"/>
              <a:t>Gestión de documentos de recaudo pendientes por clasificar vigencia 2023</a:t>
            </a:r>
          </a:p>
        </c:rich>
      </c:tx>
      <c:layout>
        <c:manualLayout>
          <c:xMode val="edge"/>
          <c:yMode val="edge"/>
          <c:x val="0.19960658996175329"/>
          <c:y val="7.3394938840192145E-2"/>
        </c:manualLayout>
      </c:layout>
      <c:overlay val="0"/>
      <c:spPr>
        <a:noFill/>
        <a:ln w="25400">
          <a:noFill/>
        </a:ln>
      </c:spPr>
    </c:title>
    <c:autoTitleDeleted val="0"/>
    <c:plotArea>
      <c:layout>
        <c:manualLayout>
          <c:layoutTarget val="inner"/>
          <c:xMode val="edge"/>
          <c:yMode val="edge"/>
          <c:x val="9.8512574107150364E-2"/>
          <c:y val="0.33427661237001866"/>
          <c:w val="0.80609583546465635"/>
          <c:h val="0.56906373344553307"/>
        </c:manualLayout>
      </c:layout>
      <c:barChart>
        <c:barDir val="col"/>
        <c:grouping val="clustered"/>
        <c:varyColors val="0"/>
        <c:ser>
          <c:idx val="0"/>
          <c:order val="0"/>
          <c:tx>
            <c:strRef>
              <c:f>'5.DOC RECAU X CLASIFIC'!$C$47</c:f>
              <c:strCache>
                <c:ptCount val="1"/>
                <c:pt idx="0">
                  <c:v>Meta</c:v>
                </c:pt>
              </c:strCache>
            </c:strRef>
          </c:tx>
          <c:spPr>
            <a:solidFill>
              <a:srgbClr val="CCFFFF"/>
            </a:solidFill>
            <a:ln w="25400">
              <a:solidFill>
                <a:srgbClr val="002060"/>
              </a:solidFill>
            </a:ln>
          </c:spPr>
          <c:invertIfNegative val="0"/>
          <c:cat>
            <c:strRef>
              <c:f>'5.DOC RECAU X CLASIFIC'!$D$46:$O$46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'5.DOC RECAU X CLASIFIC'!$D$47:$O$47</c:f>
              <c:numCache>
                <c:formatCode>0%</c:formatCode>
                <c:ptCount val="12"/>
                <c:pt idx="0">
                  <c:v>0.5</c:v>
                </c:pt>
                <c:pt idx="1">
                  <c:v>0.5</c:v>
                </c:pt>
                <c:pt idx="2">
                  <c:v>0.5</c:v>
                </c:pt>
                <c:pt idx="3">
                  <c:v>0.5</c:v>
                </c:pt>
                <c:pt idx="4">
                  <c:v>0.5</c:v>
                </c:pt>
                <c:pt idx="5">
                  <c:v>0.5</c:v>
                </c:pt>
                <c:pt idx="6">
                  <c:v>0.5</c:v>
                </c:pt>
                <c:pt idx="7">
                  <c:v>0.5</c:v>
                </c:pt>
                <c:pt idx="8">
                  <c:v>0.5</c:v>
                </c:pt>
                <c:pt idx="9">
                  <c:v>0.5</c:v>
                </c:pt>
                <c:pt idx="10">
                  <c:v>0.5</c:v>
                </c:pt>
                <c:pt idx="11">
                  <c:v>0.5</c:v>
                </c:pt>
              </c:numCache>
            </c:numRef>
          </c:val>
          <c:extLst>
            <c:ext xmlns:c16="http://schemas.microsoft.com/office/drawing/2014/chart" uri="{C3380CC4-5D6E-409C-BE32-E72D297353CC}">
              <c16:uniqueId val="{00000000-DEB7-4EAD-BF86-4560F94F92C1}"/>
            </c:ext>
          </c:extLst>
        </c:ser>
        <c:ser>
          <c:idx val="1"/>
          <c:order val="1"/>
          <c:tx>
            <c:strRef>
              <c:f>'5.DOC RECAU X CLASIFIC'!$C$48</c:f>
              <c:strCache>
                <c:ptCount val="1"/>
                <c:pt idx="0">
                  <c:v>Resultado</c:v>
                </c:pt>
              </c:strCache>
            </c:strRef>
          </c:tx>
          <c:spPr>
            <a:solidFill>
              <a:srgbClr val="00FF00"/>
            </a:solidFill>
            <a:ln w="25400">
              <a:noFill/>
            </a:ln>
          </c:spPr>
          <c:invertIfNegative val="0"/>
          <c:cat>
            <c:strRef>
              <c:f>'5.DOC RECAU X CLASIFIC'!$D$46:$O$46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'5.DOC RECAU X CLASIFIC'!$D$48:$O$48</c:f>
              <c:numCache>
                <c:formatCode>0%</c:formatCode>
                <c:ptCount val="12"/>
                <c:pt idx="0">
                  <c:v>6.4809885119519866</c:v>
                </c:pt>
                <c:pt idx="1">
                  <c:v>0.66171998922550812</c:v>
                </c:pt>
                <c:pt idx="2">
                  <c:v>-0.36089527492166784</c:v>
                </c:pt>
                <c:pt idx="3">
                  <c:v>4.9686963716503731</c:v>
                </c:pt>
                <c:pt idx="4">
                  <c:v>-9.410903447778643E-2</c:v>
                </c:pt>
                <c:pt idx="5">
                  <c:v>6.106842522476659E-2</c:v>
                </c:pt>
                <c:pt idx="6">
                  <c:v>-0.39826573209888161</c:v>
                </c:pt>
                <c:pt idx="7">
                  <c:v>-0.88187412206241578</c:v>
                </c:pt>
                <c:pt idx="8">
                  <c:v>9.6223215745798427</c:v>
                </c:pt>
                <c:pt idx="9">
                  <c:v>0.13318057502321876</c:v>
                </c:pt>
                <c:pt idx="10">
                  <c:v>0.18949770213970621</c:v>
                </c:pt>
                <c:pt idx="11">
                  <c:v>-0.51594285263534412</c:v>
                </c:pt>
              </c:numCache>
            </c:numRef>
          </c:val>
          <c:extLst>
            <c:ext xmlns:c16="http://schemas.microsoft.com/office/drawing/2014/chart" uri="{C3380CC4-5D6E-409C-BE32-E72D297353CC}">
              <c16:uniqueId val="{00000001-DEB7-4EAD-BF86-4560F94F92C1}"/>
            </c:ext>
          </c:extLst>
        </c:ser>
        <c:dLbls>
          <c:showLegendKey val="0"/>
          <c:showVal val="0"/>
          <c:showCatName val="0"/>
          <c:showSerName val="0"/>
          <c:showPercent val="0"/>
          <c:showBubbleSize val="0"/>
        </c:dLbls>
        <c:gapWidth val="150"/>
        <c:axId val="752451936"/>
        <c:axId val="1"/>
      </c:barChart>
      <c:lineChart>
        <c:grouping val="stacked"/>
        <c:varyColors val="0"/>
        <c:ser>
          <c:idx val="2"/>
          <c:order val="2"/>
          <c:tx>
            <c:strRef>
              <c:f>'5.DOC RECAU X CLASIFIC'!$C$49</c:f>
              <c:strCache>
                <c:ptCount val="1"/>
                <c:pt idx="0">
                  <c:v>% Cumplimiento</c:v>
                </c:pt>
              </c:strCache>
            </c:strRef>
          </c:tx>
          <c:spPr>
            <a:ln w="38100">
              <a:solidFill>
                <a:srgbClr val="FF0000">
                  <a:alpha val="98000"/>
                </a:srgbClr>
              </a:solidFill>
            </a:ln>
          </c:spPr>
          <c:marker>
            <c:symbol val="diamond"/>
            <c:size val="9"/>
            <c:spPr>
              <a:solidFill>
                <a:srgbClr val="FF0000"/>
              </a:solidFill>
              <a:ln>
                <a:noFill/>
              </a:ln>
            </c:spPr>
          </c:marker>
          <c:dLbls>
            <c:dLbl>
              <c:idx val="11"/>
              <c:layout>
                <c:manualLayout>
                  <c:x val="-2.8207425733414743E-2"/>
                  <c:y val="-4.1590430967121519E-2"/>
                </c:manualLayout>
              </c:layout>
              <c:spPr>
                <a:noFill/>
                <a:ln w="25400">
                  <a:noFill/>
                </a:ln>
              </c:spPr>
              <c:txPr>
                <a:bodyPr/>
                <a:lstStyle/>
                <a:p>
                  <a:pPr>
                    <a:defRPr sz="900" b="1" i="0" u="none" strike="noStrike" baseline="0">
                      <a:solidFill>
                        <a:srgbClr val="FF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B7-4EAD-BF86-4560F94F92C1}"/>
                </c:ext>
              </c:extLst>
            </c:dLbl>
            <c:spPr>
              <a:noFill/>
              <a:ln w="25400">
                <a:noFill/>
              </a:ln>
            </c:spPr>
            <c:txPr>
              <a:bodyPr wrap="square" lIns="38100" tIns="19050" rIns="38100" bIns="19050" anchor="ctr">
                <a:spAutoFit/>
              </a:bodyPr>
              <a:lstStyle/>
              <a:p>
                <a:pPr>
                  <a:defRPr sz="900" b="1" i="0" u="none" strike="noStrike" baseline="0">
                    <a:solidFill>
                      <a:srgbClr val="FF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'5.DOC RECAU X CLASIFIC'!$D$46:$O$46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'5.DOC RECAU X CLASIFIC'!$D$49:$O$49</c:f>
              <c:numCache>
                <c:formatCode>0%</c:formatCode>
                <c:ptCount val="12"/>
                <c:pt idx="0">
                  <c:v>12.961977023903973</c:v>
                </c:pt>
                <c:pt idx="1">
                  <c:v>1.3234399784510162</c:v>
                </c:pt>
                <c:pt idx="2">
                  <c:v>-0.72179054984333568</c:v>
                </c:pt>
                <c:pt idx="3">
                  <c:v>9.9373927433007463</c:v>
                </c:pt>
                <c:pt idx="4">
                  <c:v>-0.18821806895557286</c:v>
                </c:pt>
                <c:pt idx="5">
                  <c:v>0.12213685044953318</c:v>
                </c:pt>
                <c:pt idx="6">
                  <c:v>-0.79653146419776322</c:v>
                </c:pt>
                <c:pt idx="7">
                  <c:v>-1.7637482441248316</c:v>
                </c:pt>
                <c:pt idx="8">
                  <c:v>19.244643149159685</c:v>
                </c:pt>
                <c:pt idx="9">
                  <c:v>0.26636115004643751</c:v>
                </c:pt>
                <c:pt idx="10">
                  <c:v>0.37899540427941242</c:v>
                </c:pt>
                <c:pt idx="11">
                  <c:v>-1.0318857052706882</c:v>
                </c:pt>
              </c:numCache>
            </c:numRef>
          </c:val>
          <c:smooth val="1"/>
          <c:extLst>
            <c:ext xmlns:c16="http://schemas.microsoft.com/office/drawing/2014/chart" uri="{C3380CC4-5D6E-409C-BE32-E72D297353CC}">
              <c16:uniqueId val="{00000003-DEB7-4EAD-BF86-4560F94F92C1}"/>
            </c:ext>
          </c:extLst>
        </c:ser>
        <c:dLbls>
          <c:showLegendKey val="0"/>
          <c:showVal val="0"/>
          <c:showCatName val="0"/>
          <c:showSerName val="0"/>
          <c:showPercent val="0"/>
          <c:showBubbleSize val="0"/>
        </c:dLbls>
        <c:marker val="1"/>
        <c:smooth val="0"/>
        <c:axId val="3"/>
        <c:axId val="4"/>
      </c:lineChart>
      <c:catAx>
        <c:axId val="752451936"/>
        <c:scaling>
          <c:orientation val="minMax"/>
        </c:scaling>
        <c:delete val="0"/>
        <c:axPos val="b"/>
        <c:numFmt formatCode="General" sourceLinked="1"/>
        <c:majorTickMark val="cross"/>
        <c:minorTickMark val="none"/>
        <c:tickLblPos val="nextTo"/>
        <c:spPr>
          <a:noFill/>
          <a:ln w="22225" cap="flat" cmpd="sng" algn="ctr">
            <a:solidFill>
              <a:schemeClr val="bg1">
                <a:lumMod val="50000"/>
              </a:schemeClr>
            </a:solidFill>
            <a:round/>
          </a:ln>
          <a:effectLst/>
        </c:spPr>
        <c:txPr>
          <a:bodyPr rot="0" vert="horz"/>
          <a:lstStyle/>
          <a:p>
            <a:pPr>
              <a:defRPr sz="900" b="1" i="0" u="none" strike="noStrike" baseline="0">
                <a:solidFill>
                  <a:srgbClr val="333333"/>
                </a:solidFill>
                <a:latin typeface="Arial"/>
                <a:ea typeface="Arial"/>
                <a:cs typeface="Arial"/>
              </a:defRPr>
            </a:pPr>
            <a:endParaRPr lang="es-CO"/>
          </a:p>
        </c:txPr>
        <c:crossAx val="1"/>
        <c:crosses val="autoZero"/>
        <c:auto val="1"/>
        <c:lblAlgn val="ctr"/>
        <c:lblOffset val="20"/>
        <c:noMultiLvlLbl val="0"/>
      </c:catAx>
      <c:valAx>
        <c:axId val="1"/>
        <c:scaling>
          <c:orientation val="minMax"/>
          <c:max val="1"/>
          <c:min val="0"/>
        </c:scaling>
        <c:delete val="0"/>
        <c:axPos val="l"/>
        <c:majorGridlines>
          <c:spPr>
            <a:ln w="6350" cap="flat" cmpd="sng" algn="ctr">
              <a:solidFill>
                <a:schemeClr val="bg1">
                  <a:lumMod val="75000"/>
                </a:schemeClr>
              </a:solidFill>
              <a:prstDash val="sysDot"/>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es-CO"/>
          </a:p>
        </c:txPr>
        <c:crossAx val="752451936"/>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numFmt formatCode="0%"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s-CO"/>
          </a:p>
        </c:txPr>
        <c:crossAx val="3"/>
        <c:crosses val="max"/>
        <c:crossBetween val="between"/>
        <c:majorUnit val="0.1"/>
      </c:valAx>
      <c:spPr>
        <a:noFill/>
        <a:ln w="25400">
          <a:noFill/>
        </a:ln>
      </c:spPr>
    </c:plotArea>
    <c:legend>
      <c:legendPos val="r"/>
      <c:layout>
        <c:manualLayout>
          <c:xMode val="edge"/>
          <c:yMode val="edge"/>
          <c:x val="0.75226660111594801"/>
          <c:y val="1.9083840934977468E-2"/>
          <c:w val="0.15407865557590794"/>
          <c:h val="0.21374099935621255"/>
        </c:manualLayout>
      </c:layout>
      <c:overlay val="0"/>
      <c:spPr>
        <a:noFill/>
        <a:ln w="25400">
          <a:noFill/>
        </a:ln>
      </c:spPr>
      <c:txPr>
        <a:bodyPr/>
        <a:lstStyle/>
        <a:p>
          <a:pPr>
            <a:defRPr sz="825" b="0" i="0" u="none" strike="noStrike" baseline="0">
              <a:solidFill>
                <a:srgbClr val="333333"/>
              </a:solidFill>
              <a:latin typeface="Arial"/>
              <a:ea typeface="Arial"/>
              <a:cs typeface="Arial"/>
            </a:defRPr>
          </a:pPr>
          <a:endParaRPr lang="es-CO"/>
        </a:p>
      </c:txPr>
    </c:legend>
    <c:plotVisOnly val="1"/>
    <c:dispBlanksAs val="gap"/>
    <c:showDLblsOverMax val="0"/>
  </c:chart>
  <c:spPr>
    <a:solidFill>
      <a:schemeClr val="bg1"/>
    </a:solidFill>
    <a:ln w="9525" cap="flat" cmpd="sng" algn="ctr">
      <a:noFill/>
      <a:round/>
    </a:ln>
    <a:effectLst/>
  </c:spPr>
  <c:txPr>
    <a:bodyPr/>
    <a:lstStyle/>
    <a:p>
      <a:pPr>
        <a:defRPr sz="900" b="0" i="0" u="none" strike="noStrike" baseline="0">
          <a:solidFill>
            <a:srgbClr val="000000"/>
          </a:solidFill>
          <a:latin typeface="Arial"/>
          <a:ea typeface="Arial"/>
          <a:cs typeface="Arial"/>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1" i="0" u="none" strike="noStrike" baseline="0">
                <a:solidFill>
                  <a:srgbClr val="333333"/>
                </a:solidFill>
                <a:latin typeface="Arial"/>
                <a:ea typeface="Arial"/>
                <a:cs typeface="Arial"/>
              </a:defRPr>
            </a:pPr>
            <a:r>
              <a:rPr lang="es-CO"/>
              <a:t>Gestión de la cartera de multas - vigencia 2023</a:t>
            </a:r>
          </a:p>
        </c:rich>
      </c:tx>
      <c:layout>
        <c:manualLayout>
          <c:xMode val="edge"/>
          <c:yMode val="edge"/>
          <c:x val="0.24458658625118668"/>
          <c:y val="6.7839365929061243E-2"/>
        </c:manualLayout>
      </c:layout>
      <c:overlay val="0"/>
      <c:spPr>
        <a:noFill/>
        <a:ln w="25400">
          <a:noFill/>
        </a:ln>
      </c:spPr>
    </c:title>
    <c:autoTitleDeleted val="0"/>
    <c:view3D>
      <c:rotX val="15"/>
      <c:rotY val="20"/>
      <c:depthPercent val="10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9.8512574107150364E-2"/>
          <c:y val="0.28338605232669306"/>
          <c:w val="0.80609583546465635"/>
          <c:h val="0.61995440818382719"/>
        </c:manualLayout>
      </c:layout>
      <c:line3DChart>
        <c:grouping val="standard"/>
        <c:varyColors val="0"/>
        <c:ser>
          <c:idx val="0"/>
          <c:order val="0"/>
          <c:tx>
            <c:strRef>
              <c:f>'6 Gestión Cartera Multas (2)'!$C$47</c:f>
              <c:strCache>
                <c:ptCount val="1"/>
                <c:pt idx="0">
                  <c:v>Meta</c:v>
                </c:pt>
              </c:strCache>
            </c:strRef>
          </c:tx>
          <c:spPr>
            <a:solidFill>
              <a:srgbClr val="4F81BD"/>
            </a:solidFill>
          </c:spPr>
          <c:cat>
            <c:strRef>
              <c:f>('6 Gestión Cartera Multas (2)'!$F$46,'6 Gestión Cartera Multas (2)'!$I$46,'6 Gestión Cartera Multas (2)'!$L$46,'6 Gestión Cartera Multas (2)'!$O$46)</c:f>
              <c:strCache>
                <c:ptCount val="4"/>
                <c:pt idx="0">
                  <c:v>Mar</c:v>
                </c:pt>
                <c:pt idx="1">
                  <c:v>Jun</c:v>
                </c:pt>
                <c:pt idx="2">
                  <c:v>Sep</c:v>
                </c:pt>
                <c:pt idx="3">
                  <c:v>Dic</c:v>
                </c:pt>
              </c:strCache>
            </c:strRef>
          </c:cat>
          <c:val>
            <c:numRef>
              <c:f>('6 Gestión Cartera Multas (2)'!$F$47,'6 Gestión Cartera Multas (2)'!$I$47,'6 Gestión Cartera Multas (2)'!$L$47,'6 Gestión Cartera Multas (2)'!$O$47)</c:f>
              <c:numCache>
                <c:formatCode>0.0%</c:formatCode>
                <c:ptCount val="4"/>
                <c:pt idx="0">
                  <c:v>0.06</c:v>
                </c:pt>
                <c:pt idx="1">
                  <c:v>0.06</c:v>
                </c:pt>
                <c:pt idx="2">
                  <c:v>0.06</c:v>
                </c:pt>
                <c:pt idx="3">
                  <c:v>0.06</c:v>
                </c:pt>
              </c:numCache>
            </c:numRef>
          </c:val>
          <c:smooth val="0"/>
          <c:extLst>
            <c:ext xmlns:c16="http://schemas.microsoft.com/office/drawing/2014/chart" uri="{C3380CC4-5D6E-409C-BE32-E72D297353CC}">
              <c16:uniqueId val="{00000000-A346-4CF6-8B03-58F2D865A28C}"/>
            </c:ext>
          </c:extLst>
        </c:ser>
        <c:ser>
          <c:idx val="1"/>
          <c:order val="1"/>
          <c:tx>
            <c:strRef>
              <c:f>'6 Gestión Cartera Multas (2)'!$C$48</c:f>
              <c:strCache>
                <c:ptCount val="1"/>
                <c:pt idx="0">
                  <c:v>Resultado</c:v>
                </c:pt>
              </c:strCache>
            </c:strRef>
          </c:tx>
          <c:spPr>
            <a:solidFill>
              <a:srgbClr val="C0504D"/>
            </a:solidFill>
          </c:spPr>
          <c:cat>
            <c:strRef>
              <c:f>('6 Gestión Cartera Multas (2)'!$F$46,'6 Gestión Cartera Multas (2)'!$I$46,'6 Gestión Cartera Multas (2)'!$L$46,'6 Gestión Cartera Multas (2)'!$O$46)</c:f>
              <c:strCache>
                <c:ptCount val="4"/>
                <c:pt idx="0">
                  <c:v>Mar</c:v>
                </c:pt>
                <c:pt idx="1">
                  <c:v>Jun</c:v>
                </c:pt>
                <c:pt idx="2">
                  <c:v>Sep</c:v>
                </c:pt>
                <c:pt idx="3">
                  <c:v>Dic</c:v>
                </c:pt>
              </c:strCache>
            </c:strRef>
          </c:cat>
          <c:val>
            <c:numRef>
              <c:f>('6 Gestión Cartera Multas (2)'!$F$48,'6 Gestión Cartera Multas (2)'!$I$48,'6 Gestión Cartera Multas (2)'!$L$48,'6 Gestión Cartera Multas (2)'!$O$48)</c:f>
              <c:numCache>
                <c:formatCode>0.0%</c:formatCode>
                <c:ptCount val="4"/>
                <c:pt idx="0">
                  <c:v>2.9604626020588248E-2</c:v>
                </c:pt>
                <c:pt idx="1">
                  <c:v>2.8000673633561096E-2</c:v>
                </c:pt>
                <c:pt idx="2">
                  <c:v>4.3900889404441167E-2</c:v>
                </c:pt>
                <c:pt idx="3">
                  <c:v>3.1859377288212629E-2</c:v>
                </c:pt>
              </c:numCache>
            </c:numRef>
          </c:val>
          <c:smooth val="0"/>
          <c:extLst>
            <c:ext xmlns:c16="http://schemas.microsoft.com/office/drawing/2014/chart" uri="{C3380CC4-5D6E-409C-BE32-E72D297353CC}">
              <c16:uniqueId val="{00000001-A346-4CF6-8B03-58F2D865A28C}"/>
            </c:ext>
          </c:extLst>
        </c:ser>
        <c:ser>
          <c:idx val="2"/>
          <c:order val="2"/>
          <c:tx>
            <c:strRef>
              <c:f>'6 Gestión Cartera Multas (2)'!$C$49</c:f>
              <c:strCache>
                <c:ptCount val="1"/>
                <c:pt idx="0">
                  <c:v>% Cumplimiento</c:v>
                </c:pt>
              </c:strCache>
            </c:strRef>
          </c:tx>
          <c:spPr>
            <a:solidFill>
              <a:srgbClr val="9BBB59"/>
            </a:solidFill>
          </c:spPr>
          <c:cat>
            <c:strRef>
              <c:f>('6 Gestión Cartera Multas (2)'!$F$46,'6 Gestión Cartera Multas (2)'!$I$46,'6 Gestión Cartera Multas (2)'!$L$46,'6 Gestión Cartera Multas (2)'!$O$46)</c:f>
              <c:strCache>
                <c:ptCount val="4"/>
                <c:pt idx="0">
                  <c:v>Mar</c:v>
                </c:pt>
                <c:pt idx="1">
                  <c:v>Jun</c:v>
                </c:pt>
                <c:pt idx="2">
                  <c:v>Sep</c:v>
                </c:pt>
                <c:pt idx="3">
                  <c:v>Dic</c:v>
                </c:pt>
              </c:strCache>
            </c:strRef>
          </c:cat>
          <c:val>
            <c:numRef>
              <c:f>('6 Gestión Cartera Multas (2)'!$F$49,'6 Gestión Cartera Multas (2)'!$I$49,'6 Gestión Cartera Multas (2)'!$L$49,'6 Gestión Cartera Multas (2)'!$O$49)</c:f>
              <c:numCache>
                <c:formatCode>0.0%</c:formatCode>
                <c:ptCount val="4"/>
                <c:pt idx="0" formatCode="0%">
                  <c:v>0.49341043367647081</c:v>
                </c:pt>
                <c:pt idx="1">
                  <c:v>0.46667789389268494</c:v>
                </c:pt>
                <c:pt idx="2">
                  <c:v>0.7316814900740195</c:v>
                </c:pt>
                <c:pt idx="3">
                  <c:v>0.53098962147021045</c:v>
                </c:pt>
              </c:numCache>
            </c:numRef>
          </c:val>
          <c:smooth val="0"/>
          <c:extLst>
            <c:ext xmlns:c16="http://schemas.microsoft.com/office/drawing/2014/chart" uri="{C3380CC4-5D6E-409C-BE32-E72D297353CC}">
              <c16:uniqueId val="{00000002-A346-4CF6-8B03-58F2D865A28C}"/>
            </c:ext>
          </c:extLst>
        </c:ser>
        <c:dLbls>
          <c:showLegendKey val="0"/>
          <c:showVal val="0"/>
          <c:showCatName val="0"/>
          <c:showSerName val="0"/>
          <c:showPercent val="0"/>
          <c:showBubbleSize val="0"/>
        </c:dLbls>
        <c:axId val="807488544"/>
        <c:axId val="1"/>
        <c:axId val="2"/>
      </c:line3DChart>
      <c:catAx>
        <c:axId val="807488544"/>
        <c:scaling>
          <c:orientation val="minMax"/>
        </c:scaling>
        <c:delete val="0"/>
        <c:axPos val="b"/>
        <c:numFmt formatCode="General" sourceLinked="1"/>
        <c:majorTickMark val="cross"/>
        <c:minorTickMark val="none"/>
        <c:tickLblPos val="nextTo"/>
        <c:spPr>
          <a:noFill/>
          <a:ln w="22225" cap="flat" cmpd="sng" algn="ctr">
            <a:solidFill>
              <a:schemeClr val="bg1">
                <a:lumMod val="50000"/>
              </a:schemeClr>
            </a:solidFill>
            <a:round/>
          </a:ln>
          <a:effectLst/>
        </c:spPr>
        <c:txPr>
          <a:bodyPr rot="0" vert="horz"/>
          <a:lstStyle/>
          <a:p>
            <a:pPr>
              <a:defRPr sz="900" b="1" i="0" u="none" strike="noStrike" baseline="0">
                <a:solidFill>
                  <a:srgbClr val="333333"/>
                </a:solidFill>
                <a:latin typeface="Arial"/>
                <a:ea typeface="Arial"/>
                <a:cs typeface="Arial"/>
              </a:defRPr>
            </a:pPr>
            <a:endParaRPr lang="es-CO"/>
          </a:p>
        </c:txPr>
        <c:crossAx val="1"/>
        <c:crosses val="autoZero"/>
        <c:auto val="1"/>
        <c:lblAlgn val="ctr"/>
        <c:lblOffset val="20"/>
        <c:noMultiLvlLbl val="0"/>
      </c:catAx>
      <c:valAx>
        <c:axId val="1"/>
        <c:scaling>
          <c:orientation val="minMax"/>
          <c:max val="1"/>
          <c:min val="-1"/>
        </c:scaling>
        <c:delete val="0"/>
        <c:axPos val="l"/>
        <c:majorGridlines>
          <c:spPr>
            <a:ln w="6350" cap="flat" cmpd="sng" algn="ctr">
              <a:solidFill>
                <a:schemeClr val="bg1">
                  <a:lumMod val="75000"/>
                </a:schemeClr>
              </a:solidFill>
              <a:prstDash val="sysDot"/>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es-CO"/>
          </a:p>
        </c:txPr>
        <c:crossAx val="807488544"/>
        <c:crosses val="autoZero"/>
        <c:crossBetween val="between"/>
        <c:majorUnit val="0.2"/>
      </c:valAx>
      <c:serAx>
        <c:axId val="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s-CO"/>
          </a:p>
        </c:txPr>
        <c:crossAx val="1"/>
        <c:crosses val="autoZero"/>
        <c:tickLblSkip val="1"/>
        <c:tickMarkSkip val="1"/>
      </c:serAx>
      <c:spPr>
        <a:noFill/>
        <a:ln w="25400">
          <a:noFill/>
        </a:ln>
      </c:spPr>
    </c:plotArea>
    <c:legend>
      <c:legendPos val="r"/>
      <c:layout>
        <c:manualLayout>
          <c:xMode val="edge"/>
          <c:yMode val="edge"/>
          <c:x val="0.76170257441224098"/>
          <c:y val="3.9525691699604744E-2"/>
          <c:w val="0.10548668118612836"/>
          <c:h val="0.23917338395941617"/>
        </c:manualLayout>
      </c:layout>
      <c:overlay val="0"/>
      <c:spPr>
        <a:noFill/>
        <a:ln w="25400">
          <a:noFill/>
        </a:ln>
      </c:spPr>
      <c:txPr>
        <a:bodyPr/>
        <a:lstStyle/>
        <a:p>
          <a:pPr>
            <a:defRPr sz="825" b="0" i="0" u="none" strike="noStrike" baseline="0">
              <a:solidFill>
                <a:srgbClr val="333333"/>
              </a:solidFill>
              <a:latin typeface="Arial"/>
              <a:ea typeface="Arial"/>
              <a:cs typeface="Arial"/>
            </a:defRPr>
          </a:pPr>
          <a:endParaRPr lang="es-CO"/>
        </a:p>
      </c:txPr>
    </c:legend>
    <c:plotVisOnly val="1"/>
    <c:dispBlanksAs val="gap"/>
    <c:showDLblsOverMax val="0"/>
  </c:chart>
  <c:spPr>
    <a:solidFill>
      <a:schemeClr val="bg1"/>
    </a:solidFill>
    <a:ln w="9525" cap="flat" cmpd="sng" algn="ctr">
      <a:noFill/>
      <a:round/>
    </a:ln>
    <a:effectLst/>
  </c:spPr>
  <c:txPr>
    <a:bodyPr/>
    <a:lstStyle/>
    <a:p>
      <a:pPr>
        <a:defRPr sz="900" b="0" i="0" u="none" strike="noStrike" baseline="0">
          <a:solidFill>
            <a:srgbClr val="000000"/>
          </a:solidFill>
          <a:latin typeface="Arial"/>
          <a:ea typeface="Arial"/>
          <a:cs typeface="Arial"/>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1" i="0" u="none" strike="noStrike" baseline="0">
                <a:solidFill>
                  <a:srgbClr val="333333"/>
                </a:solidFill>
                <a:latin typeface="Arial"/>
                <a:ea typeface="Arial"/>
                <a:cs typeface="Arial"/>
              </a:defRPr>
            </a:pPr>
            <a:r>
              <a:rPr lang="es-CO"/>
              <a:t>Recuperación de la cartera de contribuciones - vigencia 2023</a:t>
            </a:r>
          </a:p>
        </c:rich>
      </c:tx>
      <c:layout>
        <c:manualLayout>
          <c:xMode val="edge"/>
          <c:yMode val="edge"/>
          <c:x val="0.25371925061091499"/>
          <c:y val="4.2296839331865128E-2"/>
        </c:manualLayout>
      </c:layout>
      <c:overlay val="0"/>
      <c:spPr>
        <a:noFill/>
        <a:ln w="25400">
          <a:noFill/>
        </a:ln>
      </c:spPr>
    </c:title>
    <c:autoTitleDeleted val="0"/>
    <c:plotArea>
      <c:layout>
        <c:manualLayout>
          <c:layoutTarget val="inner"/>
          <c:xMode val="edge"/>
          <c:yMode val="edge"/>
          <c:x val="9.8512574107150364E-2"/>
          <c:y val="0.25273478746191208"/>
          <c:w val="0.80609583546465635"/>
          <c:h val="0.71190836777586697"/>
        </c:manualLayout>
      </c:layout>
      <c:barChart>
        <c:barDir val="col"/>
        <c:grouping val="clustered"/>
        <c:varyColors val="0"/>
        <c:ser>
          <c:idx val="0"/>
          <c:order val="0"/>
          <c:tx>
            <c:strRef>
              <c:f>'7 Gestión Cartera Contribucio'!$C$47</c:f>
              <c:strCache>
                <c:ptCount val="1"/>
                <c:pt idx="0">
                  <c:v>Meta</c:v>
                </c:pt>
              </c:strCache>
            </c:strRef>
          </c:tx>
          <c:spPr>
            <a:solidFill>
              <a:srgbClr val="CCECFF"/>
            </a:solidFill>
            <a:ln w="25400">
              <a:noFill/>
            </a:ln>
          </c:spPr>
          <c:invertIfNegative val="0"/>
          <c:cat>
            <c:strRef>
              <c:f>('7 Gestión Cartera Contribucio'!$F$46,'7 Gestión Cartera Contribucio'!$I$46,'7 Gestión Cartera Contribucio'!$L$46,'7 Gestión Cartera Contribucio'!$O$46)</c:f>
              <c:strCache>
                <c:ptCount val="4"/>
                <c:pt idx="0">
                  <c:v>Mar</c:v>
                </c:pt>
                <c:pt idx="1">
                  <c:v>Jun</c:v>
                </c:pt>
                <c:pt idx="2">
                  <c:v>Sep</c:v>
                </c:pt>
                <c:pt idx="3">
                  <c:v>Dic</c:v>
                </c:pt>
              </c:strCache>
            </c:strRef>
          </c:cat>
          <c:val>
            <c:numRef>
              <c:f>('7 Gestión Cartera Contribucio'!$F$47,'7 Gestión Cartera Contribucio'!$I$47,'7 Gestión Cartera Contribucio'!$L$47,'7 Gestión Cartera Contribucio'!$O$47)</c:f>
              <c:numCache>
                <c:formatCode>0.0%</c:formatCode>
                <c:ptCount val="4"/>
                <c:pt idx="0">
                  <c:v>0.06</c:v>
                </c:pt>
                <c:pt idx="1">
                  <c:v>0.06</c:v>
                </c:pt>
                <c:pt idx="2">
                  <c:v>0.8</c:v>
                </c:pt>
                <c:pt idx="3">
                  <c:v>0.8</c:v>
                </c:pt>
              </c:numCache>
            </c:numRef>
          </c:val>
          <c:extLst>
            <c:ext xmlns:c16="http://schemas.microsoft.com/office/drawing/2014/chart" uri="{C3380CC4-5D6E-409C-BE32-E72D297353CC}">
              <c16:uniqueId val="{00000000-C42E-4B9C-9C29-1071F399EE26}"/>
            </c:ext>
          </c:extLst>
        </c:ser>
        <c:ser>
          <c:idx val="1"/>
          <c:order val="1"/>
          <c:tx>
            <c:strRef>
              <c:f>'7 Gestión Cartera Contribucio'!$C$48</c:f>
              <c:strCache>
                <c:ptCount val="1"/>
                <c:pt idx="0">
                  <c:v>Resultado</c:v>
                </c:pt>
              </c:strCache>
            </c:strRef>
          </c:tx>
          <c:spPr>
            <a:solidFill>
              <a:srgbClr val="00FF00"/>
            </a:solidFill>
            <a:ln w="25400">
              <a:noFill/>
            </a:ln>
          </c:spPr>
          <c:invertIfNegative val="0"/>
          <c:cat>
            <c:strRef>
              <c:f>('7 Gestión Cartera Contribucio'!$F$46,'7 Gestión Cartera Contribucio'!$I$46,'7 Gestión Cartera Contribucio'!$L$46,'7 Gestión Cartera Contribucio'!$O$46)</c:f>
              <c:strCache>
                <c:ptCount val="4"/>
                <c:pt idx="0">
                  <c:v>Mar</c:v>
                </c:pt>
                <c:pt idx="1">
                  <c:v>Jun</c:v>
                </c:pt>
                <c:pt idx="2">
                  <c:v>Sep</c:v>
                </c:pt>
                <c:pt idx="3">
                  <c:v>Dic</c:v>
                </c:pt>
              </c:strCache>
            </c:strRef>
          </c:cat>
          <c:val>
            <c:numRef>
              <c:f>('7 Gestión Cartera Contribucio'!$F$48,'7 Gestión Cartera Contribucio'!$I$48,'7 Gestión Cartera Contribucio'!$L$48,'7 Gestión Cartera Contribucio'!$O$48)</c:f>
              <c:numCache>
                <c:formatCode>0.0%</c:formatCode>
                <c:ptCount val="4"/>
                <c:pt idx="0">
                  <c:v>7.1553304370656906E-2</c:v>
                </c:pt>
                <c:pt idx="1">
                  <c:v>8.4305577396540002E-2</c:v>
                </c:pt>
                <c:pt idx="2">
                  <c:v>0.75067824934578975</c:v>
                </c:pt>
                <c:pt idx="3">
                  <c:v>0.29648398408075655</c:v>
                </c:pt>
              </c:numCache>
            </c:numRef>
          </c:val>
          <c:extLst>
            <c:ext xmlns:c16="http://schemas.microsoft.com/office/drawing/2014/chart" uri="{C3380CC4-5D6E-409C-BE32-E72D297353CC}">
              <c16:uniqueId val="{00000001-C42E-4B9C-9C29-1071F399EE26}"/>
            </c:ext>
          </c:extLst>
        </c:ser>
        <c:dLbls>
          <c:showLegendKey val="0"/>
          <c:showVal val="0"/>
          <c:showCatName val="0"/>
          <c:showSerName val="0"/>
          <c:showPercent val="0"/>
          <c:showBubbleSize val="0"/>
        </c:dLbls>
        <c:gapWidth val="150"/>
        <c:axId val="687481488"/>
        <c:axId val="1"/>
      </c:barChart>
      <c:lineChart>
        <c:grouping val="stacked"/>
        <c:varyColors val="0"/>
        <c:ser>
          <c:idx val="2"/>
          <c:order val="2"/>
          <c:tx>
            <c:strRef>
              <c:f>'7 Gestión Cartera Contribucio'!$C$49</c:f>
              <c:strCache>
                <c:ptCount val="1"/>
                <c:pt idx="0">
                  <c:v>% Cumplimiento</c:v>
                </c:pt>
              </c:strCache>
            </c:strRef>
          </c:tx>
          <c:spPr>
            <a:ln w="25400">
              <a:solidFill>
                <a:srgbClr val="FF0000"/>
              </a:solidFill>
            </a:ln>
          </c:spPr>
          <c:marker>
            <c:symbol val="diamond"/>
            <c:size val="10"/>
            <c:spPr>
              <a:solidFill>
                <a:srgbClr val="FF0000"/>
              </a:solidFill>
              <a:ln>
                <a:noFill/>
              </a:ln>
            </c:spPr>
          </c:marker>
          <c:dLbls>
            <c:numFmt formatCode="0%" sourceLinked="0"/>
            <c:spPr>
              <a:noFill/>
              <a:ln w="25400">
                <a:noFill/>
              </a:ln>
            </c:spPr>
            <c:txPr>
              <a:bodyPr wrap="square" lIns="38100" tIns="19050" rIns="38100" bIns="19050" anchor="ctr">
                <a:spAutoFit/>
              </a:bodyPr>
              <a:lstStyle/>
              <a:p>
                <a:pPr>
                  <a:defRPr sz="800" b="0" i="0" u="none" strike="noStrike" baseline="0">
                    <a:solidFill>
                      <a:srgbClr val="FF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 Gestión Cartera Contribucio'!$F$46,'7 Gestión Cartera Contribucio'!$I$46,'7 Gestión Cartera Contribucio'!$L$46,'7 Gestión Cartera Contribucio'!$O$46)</c:f>
              <c:strCache>
                <c:ptCount val="4"/>
                <c:pt idx="0">
                  <c:v>Mar</c:v>
                </c:pt>
                <c:pt idx="1">
                  <c:v>Jun</c:v>
                </c:pt>
                <c:pt idx="2">
                  <c:v>Sep</c:v>
                </c:pt>
                <c:pt idx="3">
                  <c:v>Dic</c:v>
                </c:pt>
              </c:strCache>
            </c:strRef>
          </c:cat>
          <c:val>
            <c:numRef>
              <c:f>('7 Gestión Cartera Contribucio'!$F$49,'7 Gestión Cartera Contribucio'!$I$49,'7 Gestión Cartera Contribucio'!$L$49,'7 Gestión Cartera Contribucio'!$O$49)</c:f>
              <c:numCache>
                <c:formatCode>0.0%</c:formatCode>
                <c:ptCount val="4"/>
                <c:pt idx="0" formatCode="0%">
                  <c:v>1.1925550728442817</c:v>
                </c:pt>
                <c:pt idx="1">
                  <c:v>1.405092956609</c:v>
                </c:pt>
                <c:pt idx="2">
                  <c:v>0.93834781168223713</c:v>
                </c:pt>
                <c:pt idx="3">
                  <c:v>0.37060498010094567</c:v>
                </c:pt>
              </c:numCache>
            </c:numRef>
          </c:val>
          <c:smooth val="1"/>
          <c:extLst>
            <c:ext xmlns:c16="http://schemas.microsoft.com/office/drawing/2014/chart" uri="{C3380CC4-5D6E-409C-BE32-E72D297353CC}">
              <c16:uniqueId val="{00000002-C42E-4B9C-9C29-1071F399EE26}"/>
            </c:ext>
          </c:extLst>
        </c:ser>
        <c:dLbls>
          <c:showLegendKey val="0"/>
          <c:showVal val="0"/>
          <c:showCatName val="0"/>
          <c:showSerName val="0"/>
          <c:showPercent val="0"/>
          <c:showBubbleSize val="0"/>
        </c:dLbls>
        <c:marker val="1"/>
        <c:smooth val="0"/>
        <c:axId val="687481488"/>
        <c:axId val="1"/>
      </c:lineChart>
      <c:catAx>
        <c:axId val="687481488"/>
        <c:scaling>
          <c:orientation val="minMax"/>
        </c:scaling>
        <c:delete val="0"/>
        <c:axPos val="b"/>
        <c:numFmt formatCode="General" sourceLinked="1"/>
        <c:majorTickMark val="cross"/>
        <c:minorTickMark val="none"/>
        <c:tickLblPos val="nextTo"/>
        <c:spPr>
          <a:noFill/>
          <a:ln w="22225" cap="flat" cmpd="sng" algn="ctr">
            <a:solidFill>
              <a:schemeClr val="bg1">
                <a:lumMod val="50000"/>
              </a:schemeClr>
            </a:solidFill>
            <a:round/>
          </a:ln>
          <a:effectLst/>
        </c:spPr>
        <c:txPr>
          <a:bodyPr rot="0" vert="horz"/>
          <a:lstStyle/>
          <a:p>
            <a:pPr>
              <a:defRPr sz="900" b="1" i="0" u="none" strike="noStrike" baseline="0">
                <a:solidFill>
                  <a:srgbClr val="333333"/>
                </a:solidFill>
                <a:latin typeface="Arial"/>
                <a:ea typeface="Arial"/>
                <a:cs typeface="Arial"/>
              </a:defRPr>
            </a:pPr>
            <a:endParaRPr lang="es-CO"/>
          </a:p>
        </c:txPr>
        <c:crossAx val="1"/>
        <c:crosses val="autoZero"/>
        <c:auto val="1"/>
        <c:lblAlgn val="ctr"/>
        <c:lblOffset val="20"/>
        <c:noMultiLvlLbl val="0"/>
      </c:catAx>
      <c:valAx>
        <c:axId val="1"/>
        <c:scaling>
          <c:orientation val="minMax"/>
          <c:max val="1"/>
          <c:min val="-1"/>
        </c:scaling>
        <c:delete val="0"/>
        <c:axPos val="l"/>
        <c:majorGridlines>
          <c:spPr>
            <a:ln w="6350" cap="flat" cmpd="sng" algn="ctr">
              <a:solidFill>
                <a:schemeClr val="bg1">
                  <a:lumMod val="75000"/>
                </a:schemeClr>
              </a:solidFill>
              <a:prstDash val="sysDot"/>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es-CO"/>
          </a:p>
        </c:txPr>
        <c:crossAx val="687481488"/>
        <c:crosses val="autoZero"/>
        <c:crossBetween val="between"/>
        <c:majorUnit val="0.1"/>
      </c:valAx>
      <c:spPr>
        <a:noFill/>
        <a:ln w="25400">
          <a:noFill/>
        </a:ln>
      </c:spPr>
    </c:plotArea>
    <c:legend>
      <c:legendPos val="r"/>
      <c:layout>
        <c:manualLayout>
          <c:xMode val="edge"/>
          <c:yMode val="edge"/>
          <c:x val="0.83667331238767562"/>
          <c:y val="3.4482758620689655E-2"/>
          <c:w val="0.15731461153562698"/>
          <c:h val="0.19157168572319261"/>
        </c:manualLayout>
      </c:layout>
      <c:overlay val="0"/>
      <c:spPr>
        <a:noFill/>
        <a:ln w="25400">
          <a:noFill/>
        </a:ln>
      </c:spPr>
      <c:txPr>
        <a:bodyPr/>
        <a:lstStyle/>
        <a:p>
          <a:pPr>
            <a:defRPr sz="825" b="0" i="0" u="none" strike="noStrike" baseline="0">
              <a:solidFill>
                <a:srgbClr val="333333"/>
              </a:solidFill>
              <a:latin typeface="Arial"/>
              <a:ea typeface="Arial"/>
              <a:cs typeface="Arial"/>
            </a:defRPr>
          </a:pPr>
          <a:endParaRPr lang="es-CO"/>
        </a:p>
      </c:txPr>
    </c:legend>
    <c:plotVisOnly val="1"/>
    <c:dispBlanksAs val="gap"/>
    <c:showDLblsOverMax val="0"/>
  </c:chart>
  <c:spPr>
    <a:solidFill>
      <a:schemeClr val="bg1"/>
    </a:solidFill>
    <a:ln w="9525" cap="flat" cmpd="sng" algn="ctr">
      <a:noFill/>
      <a:round/>
    </a:ln>
    <a:effectLst/>
  </c:spPr>
  <c:txPr>
    <a:bodyPr/>
    <a:lstStyle/>
    <a:p>
      <a:pPr>
        <a:defRPr sz="900" b="0" i="0" u="none" strike="noStrike" baseline="0">
          <a:solidFill>
            <a:srgbClr val="000000"/>
          </a:solidFill>
          <a:latin typeface="Arial"/>
          <a:ea typeface="Arial"/>
          <a:cs typeface="Arial"/>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9220" name="Imagen 1">
          <a:extLst>
            <a:ext uri="{FF2B5EF4-FFF2-40B4-BE49-F238E27FC236}">
              <a16:creationId xmlns:a16="http://schemas.microsoft.com/office/drawing/2014/main" id="{00000000-0008-0000-0000-000004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600075</xdr:colOff>
      <xdr:row>51</xdr:row>
      <xdr:rowOff>19050</xdr:rowOff>
    </xdr:from>
    <xdr:to>
      <xdr:col>15</xdr:col>
      <xdr:colOff>371475</xdr:colOff>
      <xdr:row>65</xdr:row>
      <xdr:rowOff>95250</xdr:rowOff>
    </xdr:to>
    <xdr:graphicFrame macro="">
      <xdr:nvGraphicFramePr>
        <xdr:cNvPr id="9221" name="Chart 1">
          <a:extLst>
            <a:ext uri="{FF2B5EF4-FFF2-40B4-BE49-F238E27FC236}">
              <a16:creationId xmlns:a16="http://schemas.microsoft.com/office/drawing/2014/main" id="{00000000-0008-0000-0000-000005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xdr:row>
      <xdr:rowOff>104775</xdr:rowOff>
    </xdr:from>
    <xdr:to>
      <xdr:col>3</xdr:col>
      <xdr:colOff>0</xdr:colOff>
      <xdr:row>2</xdr:row>
      <xdr:rowOff>152400</xdr:rowOff>
    </xdr:to>
    <xdr:grpSp>
      <xdr:nvGrpSpPr>
        <xdr:cNvPr id="4143" name="Group 1">
          <a:extLst>
            <a:ext uri="{FF2B5EF4-FFF2-40B4-BE49-F238E27FC236}">
              <a16:creationId xmlns:a16="http://schemas.microsoft.com/office/drawing/2014/main" id="{00000000-0008-0000-0900-00002F100000}"/>
            </a:ext>
          </a:extLst>
        </xdr:cNvPr>
        <xdr:cNvGrpSpPr>
          <a:grpSpLocks/>
        </xdr:cNvGrpSpPr>
      </xdr:nvGrpSpPr>
      <xdr:grpSpPr bwMode="auto">
        <a:xfrm>
          <a:off x="4683125" y="292100"/>
          <a:ext cx="0" cy="431800"/>
          <a:chOff x="5362575" y="104775"/>
          <a:chExt cx="0" cy="314325"/>
        </a:xfrm>
      </xdr:grpSpPr>
      <xdr:sp macro="" textlink="">
        <xdr:nvSpPr>
          <xdr:cNvPr id="4187" name="Rectangle 2">
            <a:extLst>
              <a:ext uri="{FF2B5EF4-FFF2-40B4-BE49-F238E27FC236}">
                <a16:creationId xmlns:a16="http://schemas.microsoft.com/office/drawing/2014/main" id="{00000000-0008-0000-0900-00005B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4" name="Group 15">
          <a:extLst>
            <a:ext uri="{FF2B5EF4-FFF2-40B4-BE49-F238E27FC236}">
              <a16:creationId xmlns:a16="http://schemas.microsoft.com/office/drawing/2014/main" id="{00000000-0008-0000-0900-000030100000}"/>
            </a:ext>
          </a:extLst>
        </xdr:cNvPr>
        <xdr:cNvGrpSpPr>
          <a:grpSpLocks/>
        </xdr:cNvGrpSpPr>
      </xdr:nvGrpSpPr>
      <xdr:grpSpPr bwMode="auto">
        <a:xfrm>
          <a:off x="4683125" y="292100"/>
          <a:ext cx="0" cy="431800"/>
          <a:chOff x="5362575" y="104775"/>
          <a:chExt cx="0" cy="314325"/>
        </a:xfrm>
      </xdr:grpSpPr>
      <xdr:sp macro="" textlink="">
        <xdr:nvSpPr>
          <xdr:cNvPr id="4185" name="Rectangle 16">
            <a:extLst>
              <a:ext uri="{FF2B5EF4-FFF2-40B4-BE49-F238E27FC236}">
                <a16:creationId xmlns:a16="http://schemas.microsoft.com/office/drawing/2014/main" id="{00000000-0008-0000-0900-000059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9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5" name="Group 1">
          <a:extLst>
            <a:ext uri="{FF2B5EF4-FFF2-40B4-BE49-F238E27FC236}">
              <a16:creationId xmlns:a16="http://schemas.microsoft.com/office/drawing/2014/main" id="{00000000-0008-0000-0900-000031100000}"/>
            </a:ext>
          </a:extLst>
        </xdr:cNvPr>
        <xdr:cNvGrpSpPr>
          <a:grpSpLocks/>
        </xdr:cNvGrpSpPr>
      </xdr:nvGrpSpPr>
      <xdr:grpSpPr bwMode="auto">
        <a:xfrm>
          <a:off x="4683125" y="292100"/>
          <a:ext cx="0" cy="431800"/>
          <a:chOff x="5362575" y="104775"/>
          <a:chExt cx="0" cy="314325"/>
        </a:xfrm>
      </xdr:grpSpPr>
      <xdr:sp macro="" textlink="">
        <xdr:nvSpPr>
          <xdr:cNvPr id="4183" name="Rectangle 2">
            <a:extLst>
              <a:ext uri="{FF2B5EF4-FFF2-40B4-BE49-F238E27FC236}">
                <a16:creationId xmlns:a16="http://schemas.microsoft.com/office/drawing/2014/main" id="{00000000-0008-0000-0900-000057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9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6" name="Group 15">
          <a:extLst>
            <a:ext uri="{FF2B5EF4-FFF2-40B4-BE49-F238E27FC236}">
              <a16:creationId xmlns:a16="http://schemas.microsoft.com/office/drawing/2014/main" id="{00000000-0008-0000-0900-000032100000}"/>
            </a:ext>
          </a:extLst>
        </xdr:cNvPr>
        <xdr:cNvGrpSpPr>
          <a:grpSpLocks/>
        </xdr:cNvGrpSpPr>
      </xdr:nvGrpSpPr>
      <xdr:grpSpPr bwMode="auto">
        <a:xfrm>
          <a:off x="4683125" y="292100"/>
          <a:ext cx="0" cy="431800"/>
          <a:chOff x="5362575" y="104775"/>
          <a:chExt cx="0" cy="314325"/>
        </a:xfrm>
      </xdr:grpSpPr>
      <xdr:sp macro="" textlink="">
        <xdr:nvSpPr>
          <xdr:cNvPr id="4181" name="Rectangle 16">
            <a:extLst>
              <a:ext uri="{FF2B5EF4-FFF2-40B4-BE49-F238E27FC236}">
                <a16:creationId xmlns:a16="http://schemas.microsoft.com/office/drawing/2014/main" id="{00000000-0008-0000-0900-000055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9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7" name="Group 1">
          <a:extLst>
            <a:ext uri="{FF2B5EF4-FFF2-40B4-BE49-F238E27FC236}">
              <a16:creationId xmlns:a16="http://schemas.microsoft.com/office/drawing/2014/main" id="{00000000-0008-0000-0900-000033100000}"/>
            </a:ext>
          </a:extLst>
        </xdr:cNvPr>
        <xdr:cNvGrpSpPr>
          <a:grpSpLocks/>
        </xdr:cNvGrpSpPr>
      </xdr:nvGrpSpPr>
      <xdr:grpSpPr bwMode="auto">
        <a:xfrm>
          <a:off x="4683125" y="292100"/>
          <a:ext cx="0" cy="431800"/>
          <a:chOff x="7950200" y="104775"/>
          <a:chExt cx="0" cy="314325"/>
        </a:xfrm>
      </xdr:grpSpPr>
      <xdr:sp macro="" textlink="">
        <xdr:nvSpPr>
          <xdr:cNvPr id="4179" name="Rectangle 2">
            <a:extLst>
              <a:ext uri="{FF2B5EF4-FFF2-40B4-BE49-F238E27FC236}">
                <a16:creationId xmlns:a16="http://schemas.microsoft.com/office/drawing/2014/main" id="{00000000-0008-0000-0900-000053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9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8" name="Group 1">
          <a:extLst>
            <a:ext uri="{FF2B5EF4-FFF2-40B4-BE49-F238E27FC236}">
              <a16:creationId xmlns:a16="http://schemas.microsoft.com/office/drawing/2014/main" id="{00000000-0008-0000-0900-000034100000}"/>
            </a:ext>
          </a:extLst>
        </xdr:cNvPr>
        <xdr:cNvGrpSpPr>
          <a:grpSpLocks/>
        </xdr:cNvGrpSpPr>
      </xdr:nvGrpSpPr>
      <xdr:grpSpPr bwMode="auto">
        <a:xfrm>
          <a:off x="4683125" y="292100"/>
          <a:ext cx="0" cy="431800"/>
          <a:chOff x="5362575" y="104775"/>
          <a:chExt cx="0" cy="314325"/>
        </a:xfrm>
      </xdr:grpSpPr>
      <xdr:sp macro="" textlink="">
        <xdr:nvSpPr>
          <xdr:cNvPr id="4177" name="Rectangle 2">
            <a:extLst>
              <a:ext uri="{FF2B5EF4-FFF2-40B4-BE49-F238E27FC236}">
                <a16:creationId xmlns:a16="http://schemas.microsoft.com/office/drawing/2014/main" id="{00000000-0008-0000-0900-000051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9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9" name="Group 15">
          <a:extLst>
            <a:ext uri="{FF2B5EF4-FFF2-40B4-BE49-F238E27FC236}">
              <a16:creationId xmlns:a16="http://schemas.microsoft.com/office/drawing/2014/main" id="{00000000-0008-0000-0900-000035100000}"/>
            </a:ext>
          </a:extLst>
        </xdr:cNvPr>
        <xdr:cNvGrpSpPr>
          <a:grpSpLocks/>
        </xdr:cNvGrpSpPr>
      </xdr:nvGrpSpPr>
      <xdr:grpSpPr bwMode="auto">
        <a:xfrm>
          <a:off x="4683125" y="292100"/>
          <a:ext cx="0" cy="431800"/>
          <a:chOff x="5362575" y="104775"/>
          <a:chExt cx="0" cy="314325"/>
        </a:xfrm>
      </xdr:grpSpPr>
      <xdr:sp macro="" textlink="">
        <xdr:nvSpPr>
          <xdr:cNvPr id="4175" name="Rectangle 16">
            <a:extLst>
              <a:ext uri="{FF2B5EF4-FFF2-40B4-BE49-F238E27FC236}">
                <a16:creationId xmlns:a16="http://schemas.microsoft.com/office/drawing/2014/main" id="{00000000-0008-0000-0900-00004F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9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0" name="Group 1">
          <a:extLst>
            <a:ext uri="{FF2B5EF4-FFF2-40B4-BE49-F238E27FC236}">
              <a16:creationId xmlns:a16="http://schemas.microsoft.com/office/drawing/2014/main" id="{00000000-0008-0000-0900-000036100000}"/>
            </a:ext>
          </a:extLst>
        </xdr:cNvPr>
        <xdr:cNvGrpSpPr>
          <a:grpSpLocks/>
        </xdr:cNvGrpSpPr>
      </xdr:nvGrpSpPr>
      <xdr:grpSpPr bwMode="auto">
        <a:xfrm>
          <a:off x="4683125" y="292100"/>
          <a:ext cx="0" cy="431800"/>
          <a:chOff x="5362575" y="104775"/>
          <a:chExt cx="0" cy="314325"/>
        </a:xfrm>
      </xdr:grpSpPr>
      <xdr:sp macro="" textlink="">
        <xdr:nvSpPr>
          <xdr:cNvPr id="4173" name="Rectangle 2">
            <a:extLst>
              <a:ext uri="{FF2B5EF4-FFF2-40B4-BE49-F238E27FC236}">
                <a16:creationId xmlns:a16="http://schemas.microsoft.com/office/drawing/2014/main" id="{00000000-0008-0000-0900-00004D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9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1" name="Group 15">
          <a:extLst>
            <a:ext uri="{FF2B5EF4-FFF2-40B4-BE49-F238E27FC236}">
              <a16:creationId xmlns:a16="http://schemas.microsoft.com/office/drawing/2014/main" id="{00000000-0008-0000-0900-000037100000}"/>
            </a:ext>
          </a:extLst>
        </xdr:cNvPr>
        <xdr:cNvGrpSpPr>
          <a:grpSpLocks/>
        </xdr:cNvGrpSpPr>
      </xdr:nvGrpSpPr>
      <xdr:grpSpPr bwMode="auto">
        <a:xfrm>
          <a:off x="4683125" y="292100"/>
          <a:ext cx="0" cy="431800"/>
          <a:chOff x="5362575" y="104775"/>
          <a:chExt cx="0" cy="314325"/>
        </a:xfrm>
      </xdr:grpSpPr>
      <xdr:sp macro="" textlink="">
        <xdr:nvSpPr>
          <xdr:cNvPr id="4171" name="Rectangle 16">
            <a:extLst>
              <a:ext uri="{FF2B5EF4-FFF2-40B4-BE49-F238E27FC236}">
                <a16:creationId xmlns:a16="http://schemas.microsoft.com/office/drawing/2014/main" id="{00000000-0008-0000-0900-00004B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9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2" name="Group 1">
          <a:extLst>
            <a:ext uri="{FF2B5EF4-FFF2-40B4-BE49-F238E27FC236}">
              <a16:creationId xmlns:a16="http://schemas.microsoft.com/office/drawing/2014/main" id="{00000000-0008-0000-0900-000038100000}"/>
            </a:ext>
          </a:extLst>
        </xdr:cNvPr>
        <xdr:cNvGrpSpPr>
          <a:grpSpLocks/>
        </xdr:cNvGrpSpPr>
      </xdr:nvGrpSpPr>
      <xdr:grpSpPr bwMode="auto">
        <a:xfrm>
          <a:off x="4683125" y="292100"/>
          <a:ext cx="0" cy="431800"/>
          <a:chOff x="7950200" y="104775"/>
          <a:chExt cx="0" cy="314325"/>
        </a:xfrm>
      </xdr:grpSpPr>
      <xdr:sp macro="" textlink="">
        <xdr:nvSpPr>
          <xdr:cNvPr id="4169" name="Rectangle 2">
            <a:extLst>
              <a:ext uri="{FF2B5EF4-FFF2-40B4-BE49-F238E27FC236}">
                <a16:creationId xmlns:a16="http://schemas.microsoft.com/office/drawing/2014/main" id="{00000000-0008-0000-0900-000049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9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3" name="Group 1">
          <a:extLst>
            <a:ext uri="{FF2B5EF4-FFF2-40B4-BE49-F238E27FC236}">
              <a16:creationId xmlns:a16="http://schemas.microsoft.com/office/drawing/2014/main" id="{00000000-0008-0000-0900-000039100000}"/>
            </a:ext>
          </a:extLst>
        </xdr:cNvPr>
        <xdr:cNvGrpSpPr>
          <a:grpSpLocks/>
        </xdr:cNvGrpSpPr>
      </xdr:nvGrpSpPr>
      <xdr:grpSpPr bwMode="auto">
        <a:xfrm>
          <a:off x="4683125" y="292100"/>
          <a:ext cx="0" cy="431800"/>
          <a:chOff x="5362575" y="104775"/>
          <a:chExt cx="0" cy="314325"/>
        </a:xfrm>
      </xdr:grpSpPr>
      <xdr:sp macro="" textlink="">
        <xdr:nvSpPr>
          <xdr:cNvPr id="4167" name="Rectangle 2">
            <a:extLst>
              <a:ext uri="{FF2B5EF4-FFF2-40B4-BE49-F238E27FC236}">
                <a16:creationId xmlns:a16="http://schemas.microsoft.com/office/drawing/2014/main" id="{00000000-0008-0000-0900-000047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9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4" name="Group 15">
          <a:extLst>
            <a:ext uri="{FF2B5EF4-FFF2-40B4-BE49-F238E27FC236}">
              <a16:creationId xmlns:a16="http://schemas.microsoft.com/office/drawing/2014/main" id="{00000000-0008-0000-0900-00003A100000}"/>
            </a:ext>
          </a:extLst>
        </xdr:cNvPr>
        <xdr:cNvGrpSpPr>
          <a:grpSpLocks/>
        </xdr:cNvGrpSpPr>
      </xdr:nvGrpSpPr>
      <xdr:grpSpPr bwMode="auto">
        <a:xfrm>
          <a:off x="4683125" y="292100"/>
          <a:ext cx="0" cy="431800"/>
          <a:chOff x="5362575" y="104775"/>
          <a:chExt cx="0" cy="314325"/>
        </a:xfrm>
      </xdr:grpSpPr>
      <xdr:sp macro="" textlink="">
        <xdr:nvSpPr>
          <xdr:cNvPr id="4165" name="Rectangle 16">
            <a:extLst>
              <a:ext uri="{FF2B5EF4-FFF2-40B4-BE49-F238E27FC236}">
                <a16:creationId xmlns:a16="http://schemas.microsoft.com/office/drawing/2014/main" id="{00000000-0008-0000-0900-000045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9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5" name="Group 1">
          <a:extLst>
            <a:ext uri="{FF2B5EF4-FFF2-40B4-BE49-F238E27FC236}">
              <a16:creationId xmlns:a16="http://schemas.microsoft.com/office/drawing/2014/main" id="{00000000-0008-0000-0900-00003B100000}"/>
            </a:ext>
          </a:extLst>
        </xdr:cNvPr>
        <xdr:cNvGrpSpPr>
          <a:grpSpLocks/>
        </xdr:cNvGrpSpPr>
      </xdr:nvGrpSpPr>
      <xdr:grpSpPr bwMode="auto">
        <a:xfrm>
          <a:off x="4683125" y="292100"/>
          <a:ext cx="0" cy="431800"/>
          <a:chOff x="5362575" y="104775"/>
          <a:chExt cx="0" cy="314325"/>
        </a:xfrm>
      </xdr:grpSpPr>
      <xdr:sp macro="" textlink="">
        <xdr:nvSpPr>
          <xdr:cNvPr id="4163" name="Rectangle 2">
            <a:extLst>
              <a:ext uri="{FF2B5EF4-FFF2-40B4-BE49-F238E27FC236}">
                <a16:creationId xmlns:a16="http://schemas.microsoft.com/office/drawing/2014/main" id="{00000000-0008-0000-0900-000043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9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6" name="Group 15">
          <a:extLst>
            <a:ext uri="{FF2B5EF4-FFF2-40B4-BE49-F238E27FC236}">
              <a16:creationId xmlns:a16="http://schemas.microsoft.com/office/drawing/2014/main" id="{00000000-0008-0000-0900-00003C100000}"/>
            </a:ext>
          </a:extLst>
        </xdr:cNvPr>
        <xdr:cNvGrpSpPr>
          <a:grpSpLocks/>
        </xdr:cNvGrpSpPr>
      </xdr:nvGrpSpPr>
      <xdr:grpSpPr bwMode="auto">
        <a:xfrm>
          <a:off x="4683125" y="292100"/>
          <a:ext cx="0" cy="431800"/>
          <a:chOff x="5362575" y="104775"/>
          <a:chExt cx="0" cy="314325"/>
        </a:xfrm>
      </xdr:grpSpPr>
      <xdr:sp macro="" textlink="">
        <xdr:nvSpPr>
          <xdr:cNvPr id="4161" name="Rectangle 16">
            <a:extLst>
              <a:ext uri="{FF2B5EF4-FFF2-40B4-BE49-F238E27FC236}">
                <a16:creationId xmlns:a16="http://schemas.microsoft.com/office/drawing/2014/main" id="{00000000-0008-0000-0900-000041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9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7" name="Group 1">
          <a:extLst>
            <a:ext uri="{FF2B5EF4-FFF2-40B4-BE49-F238E27FC236}">
              <a16:creationId xmlns:a16="http://schemas.microsoft.com/office/drawing/2014/main" id="{00000000-0008-0000-0900-00003D100000}"/>
            </a:ext>
          </a:extLst>
        </xdr:cNvPr>
        <xdr:cNvGrpSpPr>
          <a:grpSpLocks/>
        </xdr:cNvGrpSpPr>
      </xdr:nvGrpSpPr>
      <xdr:grpSpPr bwMode="auto">
        <a:xfrm>
          <a:off x="4683125" y="292100"/>
          <a:ext cx="0" cy="431800"/>
          <a:chOff x="7950200" y="104775"/>
          <a:chExt cx="0" cy="314325"/>
        </a:xfrm>
      </xdr:grpSpPr>
      <xdr:sp macro="" textlink="">
        <xdr:nvSpPr>
          <xdr:cNvPr id="4159" name="Rectangle 2">
            <a:extLst>
              <a:ext uri="{FF2B5EF4-FFF2-40B4-BE49-F238E27FC236}">
                <a16:creationId xmlns:a16="http://schemas.microsoft.com/office/drawing/2014/main" id="{00000000-0008-0000-0900-00003F1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9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180975</xdr:colOff>
      <xdr:row>1</xdr:row>
      <xdr:rowOff>76200</xdr:rowOff>
    </xdr:from>
    <xdr:to>
      <xdr:col>1</xdr:col>
      <xdr:colOff>1476375</xdr:colOff>
      <xdr:row>4</xdr:row>
      <xdr:rowOff>285750</xdr:rowOff>
    </xdr:to>
    <xdr:pic>
      <xdr:nvPicPr>
        <xdr:cNvPr id="4158" name="Imagen 1">
          <a:extLst>
            <a:ext uri="{FF2B5EF4-FFF2-40B4-BE49-F238E27FC236}">
              <a16:creationId xmlns:a16="http://schemas.microsoft.com/office/drawing/2014/main" id="{00000000-0008-0000-0900-00003E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266700"/>
          <a:ext cx="129540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771525</xdr:colOff>
      <xdr:row>1</xdr:row>
      <xdr:rowOff>19050</xdr:rowOff>
    </xdr:from>
    <xdr:to>
      <xdr:col>1</xdr:col>
      <xdr:colOff>1476375</xdr:colOff>
      <xdr:row>4</xdr:row>
      <xdr:rowOff>142875</xdr:rowOff>
    </xdr:to>
    <xdr:pic>
      <xdr:nvPicPr>
        <xdr:cNvPr id="5124" name="Imagen 1">
          <a:extLst>
            <a:ext uri="{FF2B5EF4-FFF2-40B4-BE49-F238E27FC236}">
              <a16:creationId xmlns:a16="http://schemas.microsoft.com/office/drawing/2014/main" id="{00000000-0008-0000-0A00-00000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1905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942975</xdr:colOff>
      <xdr:row>51</xdr:row>
      <xdr:rowOff>66675</xdr:rowOff>
    </xdr:from>
    <xdr:to>
      <xdr:col>15</xdr:col>
      <xdr:colOff>762000</xdr:colOff>
      <xdr:row>66</xdr:row>
      <xdr:rowOff>47625</xdr:rowOff>
    </xdr:to>
    <xdr:graphicFrame macro="">
      <xdr:nvGraphicFramePr>
        <xdr:cNvPr id="5125" name="Gráfico 2">
          <a:extLst>
            <a:ext uri="{FF2B5EF4-FFF2-40B4-BE49-F238E27FC236}">
              <a16:creationId xmlns:a16="http://schemas.microsoft.com/office/drawing/2014/main" id="{00000000-0008-0000-0A00-000005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1</xdr:row>
      <xdr:rowOff>104775</xdr:rowOff>
    </xdr:from>
    <xdr:to>
      <xdr:col>3</xdr:col>
      <xdr:colOff>0</xdr:colOff>
      <xdr:row>2</xdr:row>
      <xdr:rowOff>152400</xdr:rowOff>
    </xdr:to>
    <xdr:grpSp>
      <xdr:nvGrpSpPr>
        <xdr:cNvPr id="6191" name="Group 1">
          <a:extLst>
            <a:ext uri="{FF2B5EF4-FFF2-40B4-BE49-F238E27FC236}">
              <a16:creationId xmlns:a16="http://schemas.microsoft.com/office/drawing/2014/main" id="{00000000-0008-0000-0B00-00002F180000}"/>
            </a:ext>
          </a:extLst>
        </xdr:cNvPr>
        <xdr:cNvGrpSpPr>
          <a:grpSpLocks/>
        </xdr:cNvGrpSpPr>
      </xdr:nvGrpSpPr>
      <xdr:grpSpPr bwMode="auto">
        <a:xfrm>
          <a:off x="5191125" y="292100"/>
          <a:ext cx="0" cy="431800"/>
          <a:chOff x="5362575" y="104775"/>
          <a:chExt cx="0" cy="314325"/>
        </a:xfrm>
      </xdr:grpSpPr>
      <xdr:sp macro="" textlink="">
        <xdr:nvSpPr>
          <xdr:cNvPr id="6235" name="Rectangle 2">
            <a:extLst>
              <a:ext uri="{FF2B5EF4-FFF2-40B4-BE49-F238E27FC236}">
                <a16:creationId xmlns:a16="http://schemas.microsoft.com/office/drawing/2014/main" id="{00000000-0008-0000-0B00-00005B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2" name="Group 15">
          <a:extLst>
            <a:ext uri="{FF2B5EF4-FFF2-40B4-BE49-F238E27FC236}">
              <a16:creationId xmlns:a16="http://schemas.microsoft.com/office/drawing/2014/main" id="{00000000-0008-0000-0B00-000030180000}"/>
            </a:ext>
          </a:extLst>
        </xdr:cNvPr>
        <xdr:cNvGrpSpPr>
          <a:grpSpLocks/>
        </xdr:cNvGrpSpPr>
      </xdr:nvGrpSpPr>
      <xdr:grpSpPr bwMode="auto">
        <a:xfrm>
          <a:off x="5191125" y="292100"/>
          <a:ext cx="0" cy="431800"/>
          <a:chOff x="5362575" y="104775"/>
          <a:chExt cx="0" cy="314325"/>
        </a:xfrm>
      </xdr:grpSpPr>
      <xdr:sp macro="" textlink="">
        <xdr:nvSpPr>
          <xdr:cNvPr id="6233" name="Rectangle 16">
            <a:extLst>
              <a:ext uri="{FF2B5EF4-FFF2-40B4-BE49-F238E27FC236}">
                <a16:creationId xmlns:a16="http://schemas.microsoft.com/office/drawing/2014/main" id="{00000000-0008-0000-0B00-000059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B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3" name="Group 1">
          <a:extLst>
            <a:ext uri="{FF2B5EF4-FFF2-40B4-BE49-F238E27FC236}">
              <a16:creationId xmlns:a16="http://schemas.microsoft.com/office/drawing/2014/main" id="{00000000-0008-0000-0B00-000031180000}"/>
            </a:ext>
          </a:extLst>
        </xdr:cNvPr>
        <xdr:cNvGrpSpPr>
          <a:grpSpLocks/>
        </xdr:cNvGrpSpPr>
      </xdr:nvGrpSpPr>
      <xdr:grpSpPr bwMode="auto">
        <a:xfrm>
          <a:off x="5191125" y="292100"/>
          <a:ext cx="0" cy="431800"/>
          <a:chOff x="5362575" y="104775"/>
          <a:chExt cx="0" cy="314325"/>
        </a:xfrm>
      </xdr:grpSpPr>
      <xdr:sp macro="" textlink="">
        <xdr:nvSpPr>
          <xdr:cNvPr id="6231" name="Rectangle 2">
            <a:extLst>
              <a:ext uri="{FF2B5EF4-FFF2-40B4-BE49-F238E27FC236}">
                <a16:creationId xmlns:a16="http://schemas.microsoft.com/office/drawing/2014/main" id="{00000000-0008-0000-0B00-000057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B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4" name="Group 15">
          <a:extLst>
            <a:ext uri="{FF2B5EF4-FFF2-40B4-BE49-F238E27FC236}">
              <a16:creationId xmlns:a16="http://schemas.microsoft.com/office/drawing/2014/main" id="{00000000-0008-0000-0B00-000032180000}"/>
            </a:ext>
          </a:extLst>
        </xdr:cNvPr>
        <xdr:cNvGrpSpPr>
          <a:grpSpLocks/>
        </xdr:cNvGrpSpPr>
      </xdr:nvGrpSpPr>
      <xdr:grpSpPr bwMode="auto">
        <a:xfrm>
          <a:off x="5191125" y="292100"/>
          <a:ext cx="0" cy="431800"/>
          <a:chOff x="5362575" y="104775"/>
          <a:chExt cx="0" cy="314325"/>
        </a:xfrm>
      </xdr:grpSpPr>
      <xdr:sp macro="" textlink="">
        <xdr:nvSpPr>
          <xdr:cNvPr id="6229" name="Rectangle 16">
            <a:extLst>
              <a:ext uri="{FF2B5EF4-FFF2-40B4-BE49-F238E27FC236}">
                <a16:creationId xmlns:a16="http://schemas.microsoft.com/office/drawing/2014/main" id="{00000000-0008-0000-0B00-000055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B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5" name="Group 1">
          <a:extLst>
            <a:ext uri="{FF2B5EF4-FFF2-40B4-BE49-F238E27FC236}">
              <a16:creationId xmlns:a16="http://schemas.microsoft.com/office/drawing/2014/main" id="{00000000-0008-0000-0B00-000033180000}"/>
            </a:ext>
          </a:extLst>
        </xdr:cNvPr>
        <xdr:cNvGrpSpPr>
          <a:grpSpLocks/>
        </xdr:cNvGrpSpPr>
      </xdr:nvGrpSpPr>
      <xdr:grpSpPr bwMode="auto">
        <a:xfrm>
          <a:off x="5191125" y="292100"/>
          <a:ext cx="0" cy="431800"/>
          <a:chOff x="7950200" y="104775"/>
          <a:chExt cx="0" cy="314325"/>
        </a:xfrm>
      </xdr:grpSpPr>
      <xdr:sp macro="" textlink="">
        <xdr:nvSpPr>
          <xdr:cNvPr id="6227" name="Rectangle 2">
            <a:extLst>
              <a:ext uri="{FF2B5EF4-FFF2-40B4-BE49-F238E27FC236}">
                <a16:creationId xmlns:a16="http://schemas.microsoft.com/office/drawing/2014/main" id="{00000000-0008-0000-0B00-000053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B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6" name="Group 1">
          <a:extLst>
            <a:ext uri="{FF2B5EF4-FFF2-40B4-BE49-F238E27FC236}">
              <a16:creationId xmlns:a16="http://schemas.microsoft.com/office/drawing/2014/main" id="{00000000-0008-0000-0B00-000034180000}"/>
            </a:ext>
          </a:extLst>
        </xdr:cNvPr>
        <xdr:cNvGrpSpPr>
          <a:grpSpLocks/>
        </xdr:cNvGrpSpPr>
      </xdr:nvGrpSpPr>
      <xdr:grpSpPr bwMode="auto">
        <a:xfrm>
          <a:off x="5191125" y="292100"/>
          <a:ext cx="0" cy="431800"/>
          <a:chOff x="5362575" y="104775"/>
          <a:chExt cx="0" cy="314325"/>
        </a:xfrm>
      </xdr:grpSpPr>
      <xdr:sp macro="" textlink="">
        <xdr:nvSpPr>
          <xdr:cNvPr id="6225" name="Rectangle 2">
            <a:extLst>
              <a:ext uri="{FF2B5EF4-FFF2-40B4-BE49-F238E27FC236}">
                <a16:creationId xmlns:a16="http://schemas.microsoft.com/office/drawing/2014/main" id="{00000000-0008-0000-0B00-000051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B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7" name="Group 15">
          <a:extLst>
            <a:ext uri="{FF2B5EF4-FFF2-40B4-BE49-F238E27FC236}">
              <a16:creationId xmlns:a16="http://schemas.microsoft.com/office/drawing/2014/main" id="{00000000-0008-0000-0B00-000035180000}"/>
            </a:ext>
          </a:extLst>
        </xdr:cNvPr>
        <xdr:cNvGrpSpPr>
          <a:grpSpLocks/>
        </xdr:cNvGrpSpPr>
      </xdr:nvGrpSpPr>
      <xdr:grpSpPr bwMode="auto">
        <a:xfrm>
          <a:off x="5191125" y="292100"/>
          <a:ext cx="0" cy="431800"/>
          <a:chOff x="5362575" y="104775"/>
          <a:chExt cx="0" cy="314325"/>
        </a:xfrm>
      </xdr:grpSpPr>
      <xdr:sp macro="" textlink="">
        <xdr:nvSpPr>
          <xdr:cNvPr id="6223" name="Rectangle 16">
            <a:extLst>
              <a:ext uri="{FF2B5EF4-FFF2-40B4-BE49-F238E27FC236}">
                <a16:creationId xmlns:a16="http://schemas.microsoft.com/office/drawing/2014/main" id="{00000000-0008-0000-0B00-00004F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B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8" name="Group 1">
          <a:extLst>
            <a:ext uri="{FF2B5EF4-FFF2-40B4-BE49-F238E27FC236}">
              <a16:creationId xmlns:a16="http://schemas.microsoft.com/office/drawing/2014/main" id="{00000000-0008-0000-0B00-000036180000}"/>
            </a:ext>
          </a:extLst>
        </xdr:cNvPr>
        <xdr:cNvGrpSpPr>
          <a:grpSpLocks/>
        </xdr:cNvGrpSpPr>
      </xdr:nvGrpSpPr>
      <xdr:grpSpPr bwMode="auto">
        <a:xfrm>
          <a:off x="5191125" y="292100"/>
          <a:ext cx="0" cy="431800"/>
          <a:chOff x="5362575" y="104775"/>
          <a:chExt cx="0" cy="314325"/>
        </a:xfrm>
      </xdr:grpSpPr>
      <xdr:sp macro="" textlink="">
        <xdr:nvSpPr>
          <xdr:cNvPr id="6221" name="Rectangle 2">
            <a:extLst>
              <a:ext uri="{FF2B5EF4-FFF2-40B4-BE49-F238E27FC236}">
                <a16:creationId xmlns:a16="http://schemas.microsoft.com/office/drawing/2014/main" id="{00000000-0008-0000-0B00-00004D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B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9" name="Group 15">
          <a:extLst>
            <a:ext uri="{FF2B5EF4-FFF2-40B4-BE49-F238E27FC236}">
              <a16:creationId xmlns:a16="http://schemas.microsoft.com/office/drawing/2014/main" id="{00000000-0008-0000-0B00-000037180000}"/>
            </a:ext>
          </a:extLst>
        </xdr:cNvPr>
        <xdr:cNvGrpSpPr>
          <a:grpSpLocks/>
        </xdr:cNvGrpSpPr>
      </xdr:nvGrpSpPr>
      <xdr:grpSpPr bwMode="auto">
        <a:xfrm>
          <a:off x="5191125" y="292100"/>
          <a:ext cx="0" cy="431800"/>
          <a:chOff x="5362575" y="104775"/>
          <a:chExt cx="0" cy="314325"/>
        </a:xfrm>
      </xdr:grpSpPr>
      <xdr:sp macro="" textlink="">
        <xdr:nvSpPr>
          <xdr:cNvPr id="6219" name="Rectangle 16">
            <a:extLst>
              <a:ext uri="{FF2B5EF4-FFF2-40B4-BE49-F238E27FC236}">
                <a16:creationId xmlns:a16="http://schemas.microsoft.com/office/drawing/2014/main" id="{00000000-0008-0000-0B00-00004B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B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0" name="Group 1">
          <a:extLst>
            <a:ext uri="{FF2B5EF4-FFF2-40B4-BE49-F238E27FC236}">
              <a16:creationId xmlns:a16="http://schemas.microsoft.com/office/drawing/2014/main" id="{00000000-0008-0000-0B00-000038180000}"/>
            </a:ext>
          </a:extLst>
        </xdr:cNvPr>
        <xdr:cNvGrpSpPr>
          <a:grpSpLocks/>
        </xdr:cNvGrpSpPr>
      </xdr:nvGrpSpPr>
      <xdr:grpSpPr bwMode="auto">
        <a:xfrm>
          <a:off x="5191125" y="292100"/>
          <a:ext cx="0" cy="431800"/>
          <a:chOff x="7950200" y="104775"/>
          <a:chExt cx="0" cy="314325"/>
        </a:xfrm>
      </xdr:grpSpPr>
      <xdr:sp macro="" textlink="">
        <xdr:nvSpPr>
          <xdr:cNvPr id="6217" name="Rectangle 2">
            <a:extLst>
              <a:ext uri="{FF2B5EF4-FFF2-40B4-BE49-F238E27FC236}">
                <a16:creationId xmlns:a16="http://schemas.microsoft.com/office/drawing/2014/main" id="{00000000-0008-0000-0B00-000049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B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1" name="Group 1">
          <a:extLst>
            <a:ext uri="{FF2B5EF4-FFF2-40B4-BE49-F238E27FC236}">
              <a16:creationId xmlns:a16="http://schemas.microsoft.com/office/drawing/2014/main" id="{00000000-0008-0000-0B00-000039180000}"/>
            </a:ext>
          </a:extLst>
        </xdr:cNvPr>
        <xdr:cNvGrpSpPr>
          <a:grpSpLocks/>
        </xdr:cNvGrpSpPr>
      </xdr:nvGrpSpPr>
      <xdr:grpSpPr bwMode="auto">
        <a:xfrm>
          <a:off x="5191125" y="292100"/>
          <a:ext cx="0" cy="431800"/>
          <a:chOff x="5362575" y="104775"/>
          <a:chExt cx="0" cy="314325"/>
        </a:xfrm>
      </xdr:grpSpPr>
      <xdr:sp macro="" textlink="">
        <xdr:nvSpPr>
          <xdr:cNvPr id="6215" name="Rectangle 2">
            <a:extLst>
              <a:ext uri="{FF2B5EF4-FFF2-40B4-BE49-F238E27FC236}">
                <a16:creationId xmlns:a16="http://schemas.microsoft.com/office/drawing/2014/main" id="{00000000-0008-0000-0B00-000047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B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2" name="Group 15">
          <a:extLst>
            <a:ext uri="{FF2B5EF4-FFF2-40B4-BE49-F238E27FC236}">
              <a16:creationId xmlns:a16="http://schemas.microsoft.com/office/drawing/2014/main" id="{00000000-0008-0000-0B00-00003A180000}"/>
            </a:ext>
          </a:extLst>
        </xdr:cNvPr>
        <xdr:cNvGrpSpPr>
          <a:grpSpLocks/>
        </xdr:cNvGrpSpPr>
      </xdr:nvGrpSpPr>
      <xdr:grpSpPr bwMode="auto">
        <a:xfrm>
          <a:off x="5191125" y="292100"/>
          <a:ext cx="0" cy="431800"/>
          <a:chOff x="5362575" y="104775"/>
          <a:chExt cx="0" cy="314325"/>
        </a:xfrm>
      </xdr:grpSpPr>
      <xdr:sp macro="" textlink="">
        <xdr:nvSpPr>
          <xdr:cNvPr id="6213" name="Rectangle 16">
            <a:extLst>
              <a:ext uri="{FF2B5EF4-FFF2-40B4-BE49-F238E27FC236}">
                <a16:creationId xmlns:a16="http://schemas.microsoft.com/office/drawing/2014/main" id="{00000000-0008-0000-0B00-000045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B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3" name="Group 1">
          <a:extLst>
            <a:ext uri="{FF2B5EF4-FFF2-40B4-BE49-F238E27FC236}">
              <a16:creationId xmlns:a16="http://schemas.microsoft.com/office/drawing/2014/main" id="{00000000-0008-0000-0B00-00003B180000}"/>
            </a:ext>
          </a:extLst>
        </xdr:cNvPr>
        <xdr:cNvGrpSpPr>
          <a:grpSpLocks/>
        </xdr:cNvGrpSpPr>
      </xdr:nvGrpSpPr>
      <xdr:grpSpPr bwMode="auto">
        <a:xfrm>
          <a:off x="5191125" y="292100"/>
          <a:ext cx="0" cy="431800"/>
          <a:chOff x="5362575" y="104775"/>
          <a:chExt cx="0" cy="314325"/>
        </a:xfrm>
      </xdr:grpSpPr>
      <xdr:sp macro="" textlink="">
        <xdr:nvSpPr>
          <xdr:cNvPr id="6211" name="Rectangle 2">
            <a:extLst>
              <a:ext uri="{FF2B5EF4-FFF2-40B4-BE49-F238E27FC236}">
                <a16:creationId xmlns:a16="http://schemas.microsoft.com/office/drawing/2014/main" id="{00000000-0008-0000-0B00-000043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B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4" name="Group 15">
          <a:extLst>
            <a:ext uri="{FF2B5EF4-FFF2-40B4-BE49-F238E27FC236}">
              <a16:creationId xmlns:a16="http://schemas.microsoft.com/office/drawing/2014/main" id="{00000000-0008-0000-0B00-00003C180000}"/>
            </a:ext>
          </a:extLst>
        </xdr:cNvPr>
        <xdr:cNvGrpSpPr>
          <a:grpSpLocks/>
        </xdr:cNvGrpSpPr>
      </xdr:nvGrpSpPr>
      <xdr:grpSpPr bwMode="auto">
        <a:xfrm>
          <a:off x="5191125" y="292100"/>
          <a:ext cx="0" cy="431800"/>
          <a:chOff x="5362575" y="104775"/>
          <a:chExt cx="0" cy="314325"/>
        </a:xfrm>
      </xdr:grpSpPr>
      <xdr:sp macro="" textlink="">
        <xdr:nvSpPr>
          <xdr:cNvPr id="6209" name="Rectangle 16">
            <a:extLst>
              <a:ext uri="{FF2B5EF4-FFF2-40B4-BE49-F238E27FC236}">
                <a16:creationId xmlns:a16="http://schemas.microsoft.com/office/drawing/2014/main" id="{00000000-0008-0000-0B00-000041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B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5" name="Group 1">
          <a:extLst>
            <a:ext uri="{FF2B5EF4-FFF2-40B4-BE49-F238E27FC236}">
              <a16:creationId xmlns:a16="http://schemas.microsoft.com/office/drawing/2014/main" id="{00000000-0008-0000-0B00-00003D180000}"/>
            </a:ext>
          </a:extLst>
        </xdr:cNvPr>
        <xdr:cNvGrpSpPr>
          <a:grpSpLocks/>
        </xdr:cNvGrpSpPr>
      </xdr:nvGrpSpPr>
      <xdr:grpSpPr bwMode="auto">
        <a:xfrm>
          <a:off x="5191125" y="292100"/>
          <a:ext cx="0" cy="431800"/>
          <a:chOff x="7950200" y="104775"/>
          <a:chExt cx="0" cy="314325"/>
        </a:xfrm>
      </xdr:grpSpPr>
      <xdr:sp macro="" textlink="">
        <xdr:nvSpPr>
          <xdr:cNvPr id="6207" name="Rectangle 2">
            <a:extLst>
              <a:ext uri="{FF2B5EF4-FFF2-40B4-BE49-F238E27FC236}">
                <a16:creationId xmlns:a16="http://schemas.microsoft.com/office/drawing/2014/main" id="{00000000-0008-0000-0B00-00003F1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B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6206" name="Imagen 1">
          <a:extLst>
            <a:ext uri="{FF2B5EF4-FFF2-40B4-BE49-F238E27FC236}">
              <a16:creationId xmlns:a16="http://schemas.microsoft.com/office/drawing/2014/main" id="{00000000-0008-0000-0B00-00003E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48" name="Group 1">
          <a:extLst>
            <a:ext uri="{FF2B5EF4-FFF2-40B4-BE49-F238E27FC236}">
              <a16:creationId xmlns:a16="http://schemas.microsoft.com/office/drawing/2014/main" id="{00000000-0008-0000-0B00-000030000000}"/>
            </a:ext>
          </a:extLst>
        </xdr:cNvPr>
        <xdr:cNvGrpSpPr>
          <a:grpSpLocks/>
        </xdr:cNvGrpSpPr>
      </xdr:nvGrpSpPr>
      <xdr:grpSpPr bwMode="auto">
        <a:xfrm>
          <a:off x="5191125" y="292100"/>
          <a:ext cx="0" cy="431800"/>
          <a:chOff x="5362575" y="104775"/>
          <a:chExt cx="0" cy="314325"/>
        </a:xfrm>
      </xdr:grpSpPr>
      <xdr:sp macro="" textlink="">
        <xdr:nvSpPr>
          <xdr:cNvPr id="49" name="Rectangle 2">
            <a:extLst>
              <a:ext uri="{FF2B5EF4-FFF2-40B4-BE49-F238E27FC236}">
                <a16:creationId xmlns:a16="http://schemas.microsoft.com/office/drawing/2014/main" id="{00000000-0008-0000-0B00-00003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B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1" name="Group 15">
          <a:extLst>
            <a:ext uri="{FF2B5EF4-FFF2-40B4-BE49-F238E27FC236}">
              <a16:creationId xmlns:a16="http://schemas.microsoft.com/office/drawing/2014/main" id="{00000000-0008-0000-0B00-000033000000}"/>
            </a:ext>
          </a:extLst>
        </xdr:cNvPr>
        <xdr:cNvGrpSpPr>
          <a:grpSpLocks/>
        </xdr:cNvGrpSpPr>
      </xdr:nvGrpSpPr>
      <xdr:grpSpPr bwMode="auto">
        <a:xfrm>
          <a:off x="5191125" y="292100"/>
          <a:ext cx="0" cy="431800"/>
          <a:chOff x="5362575" y="104775"/>
          <a:chExt cx="0" cy="314325"/>
        </a:xfrm>
      </xdr:grpSpPr>
      <xdr:sp macro="" textlink="">
        <xdr:nvSpPr>
          <xdr:cNvPr id="52" name="Rectangle 16">
            <a:extLst>
              <a:ext uri="{FF2B5EF4-FFF2-40B4-BE49-F238E27FC236}">
                <a16:creationId xmlns:a16="http://schemas.microsoft.com/office/drawing/2014/main" id="{00000000-0008-0000-0B00-00003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B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4" name="Group 1">
          <a:extLst>
            <a:ext uri="{FF2B5EF4-FFF2-40B4-BE49-F238E27FC236}">
              <a16:creationId xmlns:a16="http://schemas.microsoft.com/office/drawing/2014/main" id="{00000000-0008-0000-0B00-000036000000}"/>
            </a:ext>
          </a:extLst>
        </xdr:cNvPr>
        <xdr:cNvGrpSpPr>
          <a:grpSpLocks/>
        </xdr:cNvGrpSpPr>
      </xdr:nvGrpSpPr>
      <xdr:grpSpPr bwMode="auto">
        <a:xfrm>
          <a:off x="5191125" y="292100"/>
          <a:ext cx="0" cy="431800"/>
          <a:chOff x="5362575" y="104775"/>
          <a:chExt cx="0" cy="314325"/>
        </a:xfrm>
      </xdr:grpSpPr>
      <xdr:sp macro="" textlink="">
        <xdr:nvSpPr>
          <xdr:cNvPr id="55" name="Rectangle 2">
            <a:extLst>
              <a:ext uri="{FF2B5EF4-FFF2-40B4-BE49-F238E27FC236}">
                <a16:creationId xmlns:a16="http://schemas.microsoft.com/office/drawing/2014/main" id="{00000000-0008-0000-0B00-00003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B00-00003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7" name="Group 15">
          <a:extLst>
            <a:ext uri="{FF2B5EF4-FFF2-40B4-BE49-F238E27FC236}">
              <a16:creationId xmlns:a16="http://schemas.microsoft.com/office/drawing/2014/main" id="{00000000-0008-0000-0B00-000039000000}"/>
            </a:ext>
          </a:extLst>
        </xdr:cNvPr>
        <xdr:cNvGrpSpPr>
          <a:grpSpLocks/>
        </xdr:cNvGrpSpPr>
      </xdr:nvGrpSpPr>
      <xdr:grpSpPr bwMode="auto">
        <a:xfrm>
          <a:off x="5191125" y="292100"/>
          <a:ext cx="0" cy="431800"/>
          <a:chOff x="5362575" y="104775"/>
          <a:chExt cx="0" cy="314325"/>
        </a:xfrm>
      </xdr:grpSpPr>
      <xdr:sp macro="" textlink="">
        <xdr:nvSpPr>
          <xdr:cNvPr id="58" name="Rectangle 16">
            <a:extLst>
              <a:ext uri="{FF2B5EF4-FFF2-40B4-BE49-F238E27FC236}">
                <a16:creationId xmlns:a16="http://schemas.microsoft.com/office/drawing/2014/main" id="{00000000-0008-0000-0B00-00003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00000000-0008-0000-0B00-00003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0" name="Group 1">
          <a:extLst>
            <a:ext uri="{FF2B5EF4-FFF2-40B4-BE49-F238E27FC236}">
              <a16:creationId xmlns:a16="http://schemas.microsoft.com/office/drawing/2014/main" id="{00000000-0008-0000-0B00-00003C000000}"/>
            </a:ext>
          </a:extLst>
        </xdr:cNvPr>
        <xdr:cNvGrpSpPr>
          <a:grpSpLocks/>
        </xdr:cNvGrpSpPr>
      </xdr:nvGrpSpPr>
      <xdr:grpSpPr bwMode="auto">
        <a:xfrm>
          <a:off x="5191125" y="292100"/>
          <a:ext cx="0" cy="431800"/>
          <a:chOff x="7950200" y="104775"/>
          <a:chExt cx="0" cy="314325"/>
        </a:xfrm>
      </xdr:grpSpPr>
      <xdr:sp macro="" textlink="">
        <xdr:nvSpPr>
          <xdr:cNvPr id="61" name="Rectangle 2">
            <a:extLst>
              <a:ext uri="{FF2B5EF4-FFF2-40B4-BE49-F238E27FC236}">
                <a16:creationId xmlns:a16="http://schemas.microsoft.com/office/drawing/2014/main" id="{00000000-0008-0000-0B00-00003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00000000-0008-0000-0B00-00003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3" name="Group 1">
          <a:extLst>
            <a:ext uri="{FF2B5EF4-FFF2-40B4-BE49-F238E27FC236}">
              <a16:creationId xmlns:a16="http://schemas.microsoft.com/office/drawing/2014/main" id="{00000000-0008-0000-0B00-00003F000000}"/>
            </a:ext>
          </a:extLst>
        </xdr:cNvPr>
        <xdr:cNvGrpSpPr>
          <a:grpSpLocks/>
        </xdr:cNvGrpSpPr>
      </xdr:nvGrpSpPr>
      <xdr:grpSpPr bwMode="auto">
        <a:xfrm>
          <a:off x="5191125" y="292100"/>
          <a:ext cx="0" cy="431800"/>
          <a:chOff x="5362575" y="104775"/>
          <a:chExt cx="0" cy="314325"/>
        </a:xfrm>
      </xdr:grpSpPr>
      <xdr:sp macro="" textlink="">
        <xdr:nvSpPr>
          <xdr:cNvPr id="64" name="Rectangle 2">
            <a:extLst>
              <a:ext uri="{FF2B5EF4-FFF2-40B4-BE49-F238E27FC236}">
                <a16:creationId xmlns:a16="http://schemas.microsoft.com/office/drawing/2014/main" id="{00000000-0008-0000-0B00-00004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00000000-0008-0000-0B00-00004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6" name="Group 15">
          <a:extLst>
            <a:ext uri="{FF2B5EF4-FFF2-40B4-BE49-F238E27FC236}">
              <a16:creationId xmlns:a16="http://schemas.microsoft.com/office/drawing/2014/main" id="{00000000-0008-0000-0B00-000042000000}"/>
            </a:ext>
          </a:extLst>
        </xdr:cNvPr>
        <xdr:cNvGrpSpPr>
          <a:grpSpLocks/>
        </xdr:cNvGrpSpPr>
      </xdr:nvGrpSpPr>
      <xdr:grpSpPr bwMode="auto">
        <a:xfrm>
          <a:off x="5191125" y="292100"/>
          <a:ext cx="0" cy="431800"/>
          <a:chOff x="5362575" y="104775"/>
          <a:chExt cx="0" cy="314325"/>
        </a:xfrm>
      </xdr:grpSpPr>
      <xdr:sp macro="" textlink="">
        <xdr:nvSpPr>
          <xdr:cNvPr id="67" name="Rectangle 16">
            <a:extLst>
              <a:ext uri="{FF2B5EF4-FFF2-40B4-BE49-F238E27FC236}">
                <a16:creationId xmlns:a16="http://schemas.microsoft.com/office/drawing/2014/main" id="{00000000-0008-0000-0B00-00004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00000000-0008-0000-0B00-00004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9" name="Group 1">
          <a:extLst>
            <a:ext uri="{FF2B5EF4-FFF2-40B4-BE49-F238E27FC236}">
              <a16:creationId xmlns:a16="http://schemas.microsoft.com/office/drawing/2014/main" id="{00000000-0008-0000-0B00-000045000000}"/>
            </a:ext>
          </a:extLst>
        </xdr:cNvPr>
        <xdr:cNvGrpSpPr>
          <a:grpSpLocks/>
        </xdr:cNvGrpSpPr>
      </xdr:nvGrpSpPr>
      <xdr:grpSpPr bwMode="auto">
        <a:xfrm>
          <a:off x="5191125" y="292100"/>
          <a:ext cx="0" cy="431800"/>
          <a:chOff x="5362575" y="104775"/>
          <a:chExt cx="0" cy="314325"/>
        </a:xfrm>
      </xdr:grpSpPr>
      <xdr:sp macro="" textlink="">
        <xdr:nvSpPr>
          <xdr:cNvPr id="70" name="Rectangle 2">
            <a:extLst>
              <a:ext uri="{FF2B5EF4-FFF2-40B4-BE49-F238E27FC236}">
                <a16:creationId xmlns:a16="http://schemas.microsoft.com/office/drawing/2014/main" id="{00000000-0008-0000-0B00-00004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B00-00004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2" name="Group 15">
          <a:extLst>
            <a:ext uri="{FF2B5EF4-FFF2-40B4-BE49-F238E27FC236}">
              <a16:creationId xmlns:a16="http://schemas.microsoft.com/office/drawing/2014/main" id="{00000000-0008-0000-0B00-000048000000}"/>
            </a:ext>
          </a:extLst>
        </xdr:cNvPr>
        <xdr:cNvGrpSpPr>
          <a:grpSpLocks/>
        </xdr:cNvGrpSpPr>
      </xdr:nvGrpSpPr>
      <xdr:grpSpPr bwMode="auto">
        <a:xfrm>
          <a:off x="5191125" y="292100"/>
          <a:ext cx="0" cy="431800"/>
          <a:chOff x="5362575" y="104775"/>
          <a:chExt cx="0" cy="314325"/>
        </a:xfrm>
      </xdr:grpSpPr>
      <xdr:sp macro="" textlink="">
        <xdr:nvSpPr>
          <xdr:cNvPr id="73" name="Rectangle 16">
            <a:extLst>
              <a:ext uri="{FF2B5EF4-FFF2-40B4-BE49-F238E27FC236}">
                <a16:creationId xmlns:a16="http://schemas.microsoft.com/office/drawing/2014/main" id="{00000000-0008-0000-0B00-00004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00000000-0008-0000-0B00-00004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5" name="Group 1">
          <a:extLst>
            <a:ext uri="{FF2B5EF4-FFF2-40B4-BE49-F238E27FC236}">
              <a16:creationId xmlns:a16="http://schemas.microsoft.com/office/drawing/2014/main" id="{00000000-0008-0000-0B00-00004B000000}"/>
            </a:ext>
          </a:extLst>
        </xdr:cNvPr>
        <xdr:cNvGrpSpPr>
          <a:grpSpLocks/>
        </xdr:cNvGrpSpPr>
      </xdr:nvGrpSpPr>
      <xdr:grpSpPr bwMode="auto">
        <a:xfrm>
          <a:off x="5191125" y="292100"/>
          <a:ext cx="0" cy="431800"/>
          <a:chOff x="7950200" y="104775"/>
          <a:chExt cx="0" cy="314325"/>
        </a:xfrm>
      </xdr:grpSpPr>
      <xdr:sp macro="" textlink="">
        <xdr:nvSpPr>
          <xdr:cNvPr id="76" name="Rectangle 2">
            <a:extLst>
              <a:ext uri="{FF2B5EF4-FFF2-40B4-BE49-F238E27FC236}">
                <a16:creationId xmlns:a16="http://schemas.microsoft.com/office/drawing/2014/main" id="{00000000-0008-0000-0B00-00004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00000000-0008-0000-0B00-00004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8" name="Group 1">
          <a:extLst>
            <a:ext uri="{FF2B5EF4-FFF2-40B4-BE49-F238E27FC236}">
              <a16:creationId xmlns:a16="http://schemas.microsoft.com/office/drawing/2014/main" id="{00000000-0008-0000-0B00-00004E000000}"/>
            </a:ext>
          </a:extLst>
        </xdr:cNvPr>
        <xdr:cNvGrpSpPr>
          <a:grpSpLocks/>
        </xdr:cNvGrpSpPr>
      </xdr:nvGrpSpPr>
      <xdr:grpSpPr bwMode="auto">
        <a:xfrm>
          <a:off x="5191125" y="292100"/>
          <a:ext cx="0" cy="431800"/>
          <a:chOff x="5362575" y="104775"/>
          <a:chExt cx="0" cy="314325"/>
        </a:xfrm>
      </xdr:grpSpPr>
      <xdr:sp macro="" textlink="">
        <xdr:nvSpPr>
          <xdr:cNvPr id="79" name="Rectangle 2">
            <a:extLst>
              <a:ext uri="{FF2B5EF4-FFF2-40B4-BE49-F238E27FC236}">
                <a16:creationId xmlns:a16="http://schemas.microsoft.com/office/drawing/2014/main" id="{00000000-0008-0000-0B00-00004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a:extLst>
              <a:ext uri="{FF2B5EF4-FFF2-40B4-BE49-F238E27FC236}">
                <a16:creationId xmlns:a16="http://schemas.microsoft.com/office/drawing/2014/main" id="{00000000-0008-0000-0B00-00005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1" name="Group 15">
          <a:extLst>
            <a:ext uri="{FF2B5EF4-FFF2-40B4-BE49-F238E27FC236}">
              <a16:creationId xmlns:a16="http://schemas.microsoft.com/office/drawing/2014/main" id="{00000000-0008-0000-0B00-000051000000}"/>
            </a:ext>
          </a:extLst>
        </xdr:cNvPr>
        <xdr:cNvGrpSpPr>
          <a:grpSpLocks/>
        </xdr:cNvGrpSpPr>
      </xdr:nvGrpSpPr>
      <xdr:grpSpPr bwMode="auto">
        <a:xfrm>
          <a:off x="5191125" y="292100"/>
          <a:ext cx="0" cy="431800"/>
          <a:chOff x="5362575" y="104775"/>
          <a:chExt cx="0" cy="314325"/>
        </a:xfrm>
      </xdr:grpSpPr>
      <xdr:sp macro="" textlink="">
        <xdr:nvSpPr>
          <xdr:cNvPr id="82" name="Rectangle 16">
            <a:extLst>
              <a:ext uri="{FF2B5EF4-FFF2-40B4-BE49-F238E27FC236}">
                <a16:creationId xmlns:a16="http://schemas.microsoft.com/office/drawing/2014/main" id="{00000000-0008-0000-0B00-00005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a:extLst>
              <a:ext uri="{FF2B5EF4-FFF2-40B4-BE49-F238E27FC236}">
                <a16:creationId xmlns:a16="http://schemas.microsoft.com/office/drawing/2014/main" id="{00000000-0008-0000-0B00-00005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4" name="Group 1">
          <a:extLst>
            <a:ext uri="{FF2B5EF4-FFF2-40B4-BE49-F238E27FC236}">
              <a16:creationId xmlns:a16="http://schemas.microsoft.com/office/drawing/2014/main" id="{00000000-0008-0000-0B00-000054000000}"/>
            </a:ext>
          </a:extLst>
        </xdr:cNvPr>
        <xdr:cNvGrpSpPr>
          <a:grpSpLocks/>
        </xdr:cNvGrpSpPr>
      </xdr:nvGrpSpPr>
      <xdr:grpSpPr bwMode="auto">
        <a:xfrm>
          <a:off x="5191125" y="292100"/>
          <a:ext cx="0" cy="431800"/>
          <a:chOff x="5362575" y="104775"/>
          <a:chExt cx="0" cy="314325"/>
        </a:xfrm>
      </xdr:grpSpPr>
      <xdr:sp macro="" textlink="">
        <xdr:nvSpPr>
          <xdr:cNvPr id="85" name="Rectangle 2">
            <a:extLst>
              <a:ext uri="{FF2B5EF4-FFF2-40B4-BE49-F238E27FC236}">
                <a16:creationId xmlns:a16="http://schemas.microsoft.com/office/drawing/2014/main" id="{00000000-0008-0000-0B00-00005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00000000-0008-0000-0B00-00005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7" name="Group 15">
          <a:extLst>
            <a:ext uri="{FF2B5EF4-FFF2-40B4-BE49-F238E27FC236}">
              <a16:creationId xmlns:a16="http://schemas.microsoft.com/office/drawing/2014/main" id="{00000000-0008-0000-0B00-000057000000}"/>
            </a:ext>
          </a:extLst>
        </xdr:cNvPr>
        <xdr:cNvGrpSpPr>
          <a:grpSpLocks/>
        </xdr:cNvGrpSpPr>
      </xdr:nvGrpSpPr>
      <xdr:grpSpPr bwMode="auto">
        <a:xfrm>
          <a:off x="5191125" y="292100"/>
          <a:ext cx="0" cy="431800"/>
          <a:chOff x="5362575" y="104775"/>
          <a:chExt cx="0" cy="314325"/>
        </a:xfrm>
      </xdr:grpSpPr>
      <xdr:sp macro="" textlink="">
        <xdr:nvSpPr>
          <xdr:cNvPr id="88" name="Rectangle 16">
            <a:extLst>
              <a:ext uri="{FF2B5EF4-FFF2-40B4-BE49-F238E27FC236}">
                <a16:creationId xmlns:a16="http://schemas.microsoft.com/office/drawing/2014/main" id="{00000000-0008-0000-0B00-00005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00000000-0008-0000-0B00-00005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90" name="Group 1">
          <a:extLst>
            <a:ext uri="{FF2B5EF4-FFF2-40B4-BE49-F238E27FC236}">
              <a16:creationId xmlns:a16="http://schemas.microsoft.com/office/drawing/2014/main" id="{00000000-0008-0000-0B00-00005A000000}"/>
            </a:ext>
          </a:extLst>
        </xdr:cNvPr>
        <xdr:cNvGrpSpPr>
          <a:grpSpLocks/>
        </xdr:cNvGrpSpPr>
      </xdr:nvGrpSpPr>
      <xdr:grpSpPr bwMode="auto">
        <a:xfrm>
          <a:off x="5191125" y="292100"/>
          <a:ext cx="0" cy="431800"/>
          <a:chOff x="7950200" y="104775"/>
          <a:chExt cx="0" cy="314325"/>
        </a:xfrm>
      </xdr:grpSpPr>
      <xdr:sp macro="" textlink="">
        <xdr:nvSpPr>
          <xdr:cNvPr id="91" name="Rectangle 2">
            <a:extLst>
              <a:ext uri="{FF2B5EF4-FFF2-40B4-BE49-F238E27FC236}">
                <a16:creationId xmlns:a16="http://schemas.microsoft.com/office/drawing/2014/main" id="{00000000-0008-0000-0B00-00005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00000000-0008-0000-0B00-00005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93" name="Imagen 1">
          <a:extLst>
            <a:ext uri="{FF2B5EF4-FFF2-40B4-BE49-F238E27FC236}">
              <a16:creationId xmlns:a16="http://schemas.microsoft.com/office/drawing/2014/main" id="{00000000-0008-0000-0B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771525</xdr:colOff>
      <xdr:row>1</xdr:row>
      <xdr:rowOff>19050</xdr:rowOff>
    </xdr:from>
    <xdr:to>
      <xdr:col>1</xdr:col>
      <xdr:colOff>1476375</xdr:colOff>
      <xdr:row>4</xdr:row>
      <xdr:rowOff>142875</xdr:rowOff>
    </xdr:to>
    <xdr:pic>
      <xdr:nvPicPr>
        <xdr:cNvPr id="7172" name="Imagen 1">
          <a:extLst>
            <a:ext uri="{FF2B5EF4-FFF2-40B4-BE49-F238E27FC236}">
              <a16:creationId xmlns:a16="http://schemas.microsoft.com/office/drawing/2014/main" id="{00000000-0008-0000-0C00-000004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1905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51</xdr:row>
      <xdr:rowOff>66675</xdr:rowOff>
    </xdr:from>
    <xdr:to>
      <xdr:col>15</xdr:col>
      <xdr:colOff>990600</xdr:colOff>
      <xdr:row>66</xdr:row>
      <xdr:rowOff>123825</xdr:rowOff>
    </xdr:to>
    <xdr:graphicFrame macro="">
      <xdr:nvGraphicFramePr>
        <xdr:cNvPr id="7173" name="Gráfico 2">
          <a:extLst>
            <a:ext uri="{FF2B5EF4-FFF2-40B4-BE49-F238E27FC236}">
              <a16:creationId xmlns:a16="http://schemas.microsoft.com/office/drawing/2014/main" id="{00000000-0008-0000-0C00-000005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0</xdr:colOff>
      <xdr:row>1</xdr:row>
      <xdr:rowOff>104775</xdr:rowOff>
    </xdr:from>
    <xdr:to>
      <xdr:col>3</xdr:col>
      <xdr:colOff>0</xdr:colOff>
      <xdr:row>2</xdr:row>
      <xdr:rowOff>152400</xdr:rowOff>
    </xdr:to>
    <xdr:grpSp>
      <xdr:nvGrpSpPr>
        <xdr:cNvPr id="8285" name="Group 1">
          <a:extLst>
            <a:ext uri="{FF2B5EF4-FFF2-40B4-BE49-F238E27FC236}">
              <a16:creationId xmlns:a16="http://schemas.microsoft.com/office/drawing/2014/main" id="{00000000-0008-0000-0D00-00005D200000}"/>
            </a:ext>
          </a:extLst>
        </xdr:cNvPr>
        <xdr:cNvGrpSpPr>
          <a:grpSpLocks/>
        </xdr:cNvGrpSpPr>
      </xdr:nvGrpSpPr>
      <xdr:grpSpPr bwMode="auto">
        <a:xfrm>
          <a:off x="5200650" y="292100"/>
          <a:ext cx="0" cy="431800"/>
          <a:chOff x="5362575" y="104775"/>
          <a:chExt cx="0" cy="314325"/>
        </a:xfrm>
      </xdr:grpSpPr>
      <xdr:sp macro="" textlink="">
        <xdr:nvSpPr>
          <xdr:cNvPr id="8375" name="Rectangle 2">
            <a:extLst>
              <a:ext uri="{FF2B5EF4-FFF2-40B4-BE49-F238E27FC236}">
                <a16:creationId xmlns:a16="http://schemas.microsoft.com/office/drawing/2014/main" id="{00000000-0008-0000-0D00-0000B7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86" name="Group 15">
          <a:extLst>
            <a:ext uri="{FF2B5EF4-FFF2-40B4-BE49-F238E27FC236}">
              <a16:creationId xmlns:a16="http://schemas.microsoft.com/office/drawing/2014/main" id="{00000000-0008-0000-0D00-00005E200000}"/>
            </a:ext>
          </a:extLst>
        </xdr:cNvPr>
        <xdr:cNvGrpSpPr>
          <a:grpSpLocks/>
        </xdr:cNvGrpSpPr>
      </xdr:nvGrpSpPr>
      <xdr:grpSpPr bwMode="auto">
        <a:xfrm>
          <a:off x="5200650" y="292100"/>
          <a:ext cx="0" cy="431800"/>
          <a:chOff x="5362575" y="104775"/>
          <a:chExt cx="0" cy="314325"/>
        </a:xfrm>
      </xdr:grpSpPr>
      <xdr:sp macro="" textlink="">
        <xdr:nvSpPr>
          <xdr:cNvPr id="8373" name="Rectangle 16">
            <a:extLst>
              <a:ext uri="{FF2B5EF4-FFF2-40B4-BE49-F238E27FC236}">
                <a16:creationId xmlns:a16="http://schemas.microsoft.com/office/drawing/2014/main" id="{00000000-0008-0000-0D00-0000B5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D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87" name="Group 1">
          <a:extLst>
            <a:ext uri="{FF2B5EF4-FFF2-40B4-BE49-F238E27FC236}">
              <a16:creationId xmlns:a16="http://schemas.microsoft.com/office/drawing/2014/main" id="{00000000-0008-0000-0D00-00005F200000}"/>
            </a:ext>
          </a:extLst>
        </xdr:cNvPr>
        <xdr:cNvGrpSpPr>
          <a:grpSpLocks/>
        </xdr:cNvGrpSpPr>
      </xdr:nvGrpSpPr>
      <xdr:grpSpPr bwMode="auto">
        <a:xfrm>
          <a:off x="5200650" y="292100"/>
          <a:ext cx="0" cy="431800"/>
          <a:chOff x="5362575" y="104775"/>
          <a:chExt cx="0" cy="314325"/>
        </a:xfrm>
      </xdr:grpSpPr>
      <xdr:sp macro="" textlink="">
        <xdr:nvSpPr>
          <xdr:cNvPr id="8371" name="Rectangle 2">
            <a:extLst>
              <a:ext uri="{FF2B5EF4-FFF2-40B4-BE49-F238E27FC236}">
                <a16:creationId xmlns:a16="http://schemas.microsoft.com/office/drawing/2014/main" id="{00000000-0008-0000-0D00-0000B3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D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88" name="Group 15">
          <a:extLst>
            <a:ext uri="{FF2B5EF4-FFF2-40B4-BE49-F238E27FC236}">
              <a16:creationId xmlns:a16="http://schemas.microsoft.com/office/drawing/2014/main" id="{00000000-0008-0000-0D00-000060200000}"/>
            </a:ext>
          </a:extLst>
        </xdr:cNvPr>
        <xdr:cNvGrpSpPr>
          <a:grpSpLocks/>
        </xdr:cNvGrpSpPr>
      </xdr:nvGrpSpPr>
      <xdr:grpSpPr bwMode="auto">
        <a:xfrm>
          <a:off x="5200650" y="292100"/>
          <a:ext cx="0" cy="431800"/>
          <a:chOff x="5362575" y="104775"/>
          <a:chExt cx="0" cy="314325"/>
        </a:xfrm>
      </xdr:grpSpPr>
      <xdr:sp macro="" textlink="">
        <xdr:nvSpPr>
          <xdr:cNvPr id="8369" name="Rectangle 16">
            <a:extLst>
              <a:ext uri="{FF2B5EF4-FFF2-40B4-BE49-F238E27FC236}">
                <a16:creationId xmlns:a16="http://schemas.microsoft.com/office/drawing/2014/main" id="{00000000-0008-0000-0D00-0000B1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D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89" name="Group 1">
          <a:extLst>
            <a:ext uri="{FF2B5EF4-FFF2-40B4-BE49-F238E27FC236}">
              <a16:creationId xmlns:a16="http://schemas.microsoft.com/office/drawing/2014/main" id="{00000000-0008-0000-0D00-000061200000}"/>
            </a:ext>
          </a:extLst>
        </xdr:cNvPr>
        <xdr:cNvGrpSpPr>
          <a:grpSpLocks/>
        </xdr:cNvGrpSpPr>
      </xdr:nvGrpSpPr>
      <xdr:grpSpPr bwMode="auto">
        <a:xfrm>
          <a:off x="5200650" y="292100"/>
          <a:ext cx="0" cy="431800"/>
          <a:chOff x="7950200" y="104775"/>
          <a:chExt cx="0" cy="314325"/>
        </a:xfrm>
      </xdr:grpSpPr>
      <xdr:sp macro="" textlink="">
        <xdr:nvSpPr>
          <xdr:cNvPr id="8367" name="Rectangle 2">
            <a:extLst>
              <a:ext uri="{FF2B5EF4-FFF2-40B4-BE49-F238E27FC236}">
                <a16:creationId xmlns:a16="http://schemas.microsoft.com/office/drawing/2014/main" id="{00000000-0008-0000-0D00-0000AF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D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0" name="Group 1">
          <a:extLst>
            <a:ext uri="{FF2B5EF4-FFF2-40B4-BE49-F238E27FC236}">
              <a16:creationId xmlns:a16="http://schemas.microsoft.com/office/drawing/2014/main" id="{00000000-0008-0000-0D00-000062200000}"/>
            </a:ext>
          </a:extLst>
        </xdr:cNvPr>
        <xdr:cNvGrpSpPr>
          <a:grpSpLocks/>
        </xdr:cNvGrpSpPr>
      </xdr:nvGrpSpPr>
      <xdr:grpSpPr bwMode="auto">
        <a:xfrm>
          <a:off x="5200650" y="292100"/>
          <a:ext cx="0" cy="431800"/>
          <a:chOff x="5362575" y="104775"/>
          <a:chExt cx="0" cy="314325"/>
        </a:xfrm>
      </xdr:grpSpPr>
      <xdr:sp macro="" textlink="">
        <xdr:nvSpPr>
          <xdr:cNvPr id="8365" name="Rectangle 2">
            <a:extLst>
              <a:ext uri="{FF2B5EF4-FFF2-40B4-BE49-F238E27FC236}">
                <a16:creationId xmlns:a16="http://schemas.microsoft.com/office/drawing/2014/main" id="{00000000-0008-0000-0D00-0000AD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D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1" name="Group 15">
          <a:extLst>
            <a:ext uri="{FF2B5EF4-FFF2-40B4-BE49-F238E27FC236}">
              <a16:creationId xmlns:a16="http://schemas.microsoft.com/office/drawing/2014/main" id="{00000000-0008-0000-0D00-000063200000}"/>
            </a:ext>
          </a:extLst>
        </xdr:cNvPr>
        <xdr:cNvGrpSpPr>
          <a:grpSpLocks/>
        </xdr:cNvGrpSpPr>
      </xdr:nvGrpSpPr>
      <xdr:grpSpPr bwMode="auto">
        <a:xfrm>
          <a:off x="5200650" y="292100"/>
          <a:ext cx="0" cy="431800"/>
          <a:chOff x="5362575" y="104775"/>
          <a:chExt cx="0" cy="314325"/>
        </a:xfrm>
      </xdr:grpSpPr>
      <xdr:sp macro="" textlink="">
        <xdr:nvSpPr>
          <xdr:cNvPr id="8363" name="Rectangle 16">
            <a:extLst>
              <a:ext uri="{FF2B5EF4-FFF2-40B4-BE49-F238E27FC236}">
                <a16:creationId xmlns:a16="http://schemas.microsoft.com/office/drawing/2014/main" id="{00000000-0008-0000-0D00-0000AB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D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2" name="Group 1">
          <a:extLst>
            <a:ext uri="{FF2B5EF4-FFF2-40B4-BE49-F238E27FC236}">
              <a16:creationId xmlns:a16="http://schemas.microsoft.com/office/drawing/2014/main" id="{00000000-0008-0000-0D00-000064200000}"/>
            </a:ext>
          </a:extLst>
        </xdr:cNvPr>
        <xdr:cNvGrpSpPr>
          <a:grpSpLocks/>
        </xdr:cNvGrpSpPr>
      </xdr:nvGrpSpPr>
      <xdr:grpSpPr bwMode="auto">
        <a:xfrm>
          <a:off x="5200650" y="292100"/>
          <a:ext cx="0" cy="431800"/>
          <a:chOff x="5362575" y="104775"/>
          <a:chExt cx="0" cy="314325"/>
        </a:xfrm>
      </xdr:grpSpPr>
      <xdr:sp macro="" textlink="">
        <xdr:nvSpPr>
          <xdr:cNvPr id="8361" name="Rectangle 2">
            <a:extLst>
              <a:ext uri="{FF2B5EF4-FFF2-40B4-BE49-F238E27FC236}">
                <a16:creationId xmlns:a16="http://schemas.microsoft.com/office/drawing/2014/main" id="{00000000-0008-0000-0D00-0000A9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D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3" name="Group 15">
          <a:extLst>
            <a:ext uri="{FF2B5EF4-FFF2-40B4-BE49-F238E27FC236}">
              <a16:creationId xmlns:a16="http://schemas.microsoft.com/office/drawing/2014/main" id="{00000000-0008-0000-0D00-000065200000}"/>
            </a:ext>
          </a:extLst>
        </xdr:cNvPr>
        <xdr:cNvGrpSpPr>
          <a:grpSpLocks/>
        </xdr:cNvGrpSpPr>
      </xdr:nvGrpSpPr>
      <xdr:grpSpPr bwMode="auto">
        <a:xfrm>
          <a:off x="5200650" y="292100"/>
          <a:ext cx="0" cy="431800"/>
          <a:chOff x="5362575" y="104775"/>
          <a:chExt cx="0" cy="314325"/>
        </a:xfrm>
      </xdr:grpSpPr>
      <xdr:sp macro="" textlink="">
        <xdr:nvSpPr>
          <xdr:cNvPr id="8359" name="Rectangle 16">
            <a:extLst>
              <a:ext uri="{FF2B5EF4-FFF2-40B4-BE49-F238E27FC236}">
                <a16:creationId xmlns:a16="http://schemas.microsoft.com/office/drawing/2014/main" id="{00000000-0008-0000-0D00-0000A7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D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4" name="Group 1">
          <a:extLst>
            <a:ext uri="{FF2B5EF4-FFF2-40B4-BE49-F238E27FC236}">
              <a16:creationId xmlns:a16="http://schemas.microsoft.com/office/drawing/2014/main" id="{00000000-0008-0000-0D00-000066200000}"/>
            </a:ext>
          </a:extLst>
        </xdr:cNvPr>
        <xdr:cNvGrpSpPr>
          <a:grpSpLocks/>
        </xdr:cNvGrpSpPr>
      </xdr:nvGrpSpPr>
      <xdr:grpSpPr bwMode="auto">
        <a:xfrm>
          <a:off x="5200650" y="292100"/>
          <a:ext cx="0" cy="431800"/>
          <a:chOff x="7950200" y="104775"/>
          <a:chExt cx="0" cy="314325"/>
        </a:xfrm>
      </xdr:grpSpPr>
      <xdr:sp macro="" textlink="">
        <xdr:nvSpPr>
          <xdr:cNvPr id="8357" name="Rectangle 2">
            <a:extLst>
              <a:ext uri="{FF2B5EF4-FFF2-40B4-BE49-F238E27FC236}">
                <a16:creationId xmlns:a16="http://schemas.microsoft.com/office/drawing/2014/main" id="{00000000-0008-0000-0D00-0000A5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D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5" name="Group 1">
          <a:extLst>
            <a:ext uri="{FF2B5EF4-FFF2-40B4-BE49-F238E27FC236}">
              <a16:creationId xmlns:a16="http://schemas.microsoft.com/office/drawing/2014/main" id="{00000000-0008-0000-0D00-000067200000}"/>
            </a:ext>
          </a:extLst>
        </xdr:cNvPr>
        <xdr:cNvGrpSpPr>
          <a:grpSpLocks/>
        </xdr:cNvGrpSpPr>
      </xdr:nvGrpSpPr>
      <xdr:grpSpPr bwMode="auto">
        <a:xfrm>
          <a:off x="5200650" y="292100"/>
          <a:ext cx="0" cy="431800"/>
          <a:chOff x="5362575" y="104775"/>
          <a:chExt cx="0" cy="314325"/>
        </a:xfrm>
      </xdr:grpSpPr>
      <xdr:sp macro="" textlink="">
        <xdr:nvSpPr>
          <xdr:cNvPr id="8355" name="Rectangle 2">
            <a:extLst>
              <a:ext uri="{FF2B5EF4-FFF2-40B4-BE49-F238E27FC236}">
                <a16:creationId xmlns:a16="http://schemas.microsoft.com/office/drawing/2014/main" id="{00000000-0008-0000-0D00-0000A3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D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6" name="Group 15">
          <a:extLst>
            <a:ext uri="{FF2B5EF4-FFF2-40B4-BE49-F238E27FC236}">
              <a16:creationId xmlns:a16="http://schemas.microsoft.com/office/drawing/2014/main" id="{00000000-0008-0000-0D00-000068200000}"/>
            </a:ext>
          </a:extLst>
        </xdr:cNvPr>
        <xdr:cNvGrpSpPr>
          <a:grpSpLocks/>
        </xdr:cNvGrpSpPr>
      </xdr:nvGrpSpPr>
      <xdr:grpSpPr bwMode="auto">
        <a:xfrm>
          <a:off x="5200650" y="292100"/>
          <a:ext cx="0" cy="431800"/>
          <a:chOff x="5362575" y="104775"/>
          <a:chExt cx="0" cy="314325"/>
        </a:xfrm>
      </xdr:grpSpPr>
      <xdr:sp macro="" textlink="">
        <xdr:nvSpPr>
          <xdr:cNvPr id="8353" name="Rectangle 16">
            <a:extLst>
              <a:ext uri="{FF2B5EF4-FFF2-40B4-BE49-F238E27FC236}">
                <a16:creationId xmlns:a16="http://schemas.microsoft.com/office/drawing/2014/main" id="{00000000-0008-0000-0D00-0000A1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D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7" name="Group 1">
          <a:extLst>
            <a:ext uri="{FF2B5EF4-FFF2-40B4-BE49-F238E27FC236}">
              <a16:creationId xmlns:a16="http://schemas.microsoft.com/office/drawing/2014/main" id="{00000000-0008-0000-0D00-000069200000}"/>
            </a:ext>
          </a:extLst>
        </xdr:cNvPr>
        <xdr:cNvGrpSpPr>
          <a:grpSpLocks/>
        </xdr:cNvGrpSpPr>
      </xdr:nvGrpSpPr>
      <xdr:grpSpPr bwMode="auto">
        <a:xfrm>
          <a:off x="5200650" y="292100"/>
          <a:ext cx="0" cy="431800"/>
          <a:chOff x="5362575" y="104775"/>
          <a:chExt cx="0" cy="314325"/>
        </a:xfrm>
      </xdr:grpSpPr>
      <xdr:sp macro="" textlink="">
        <xdr:nvSpPr>
          <xdr:cNvPr id="8351" name="Rectangle 2">
            <a:extLst>
              <a:ext uri="{FF2B5EF4-FFF2-40B4-BE49-F238E27FC236}">
                <a16:creationId xmlns:a16="http://schemas.microsoft.com/office/drawing/2014/main" id="{00000000-0008-0000-0D00-00009F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D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8" name="Group 15">
          <a:extLst>
            <a:ext uri="{FF2B5EF4-FFF2-40B4-BE49-F238E27FC236}">
              <a16:creationId xmlns:a16="http://schemas.microsoft.com/office/drawing/2014/main" id="{00000000-0008-0000-0D00-00006A200000}"/>
            </a:ext>
          </a:extLst>
        </xdr:cNvPr>
        <xdr:cNvGrpSpPr>
          <a:grpSpLocks/>
        </xdr:cNvGrpSpPr>
      </xdr:nvGrpSpPr>
      <xdr:grpSpPr bwMode="auto">
        <a:xfrm>
          <a:off x="5200650" y="292100"/>
          <a:ext cx="0" cy="431800"/>
          <a:chOff x="5362575" y="104775"/>
          <a:chExt cx="0" cy="314325"/>
        </a:xfrm>
      </xdr:grpSpPr>
      <xdr:sp macro="" textlink="">
        <xdr:nvSpPr>
          <xdr:cNvPr id="8349" name="Rectangle 16">
            <a:extLst>
              <a:ext uri="{FF2B5EF4-FFF2-40B4-BE49-F238E27FC236}">
                <a16:creationId xmlns:a16="http://schemas.microsoft.com/office/drawing/2014/main" id="{00000000-0008-0000-0D00-00009D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D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9" name="Group 1">
          <a:extLst>
            <a:ext uri="{FF2B5EF4-FFF2-40B4-BE49-F238E27FC236}">
              <a16:creationId xmlns:a16="http://schemas.microsoft.com/office/drawing/2014/main" id="{00000000-0008-0000-0D00-00006B200000}"/>
            </a:ext>
          </a:extLst>
        </xdr:cNvPr>
        <xdr:cNvGrpSpPr>
          <a:grpSpLocks/>
        </xdr:cNvGrpSpPr>
      </xdr:nvGrpSpPr>
      <xdr:grpSpPr bwMode="auto">
        <a:xfrm>
          <a:off x="5200650" y="292100"/>
          <a:ext cx="0" cy="431800"/>
          <a:chOff x="7950200" y="104775"/>
          <a:chExt cx="0" cy="314325"/>
        </a:xfrm>
      </xdr:grpSpPr>
      <xdr:sp macro="" textlink="">
        <xdr:nvSpPr>
          <xdr:cNvPr id="8347" name="Rectangle 2">
            <a:extLst>
              <a:ext uri="{FF2B5EF4-FFF2-40B4-BE49-F238E27FC236}">
                <a16:creationId xmlns:a16="http://schemas.microsoft.com/office/drawing/2014/main" id="{00000000-0008-0000-0D00-00009B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D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8300" name="Imagen 1">
          <a:extLst>
            <a:ext uri="{FF2B5EF4-FFF2-40B4-BE49-F238E27FC236}">
              <a16:creationId xmlns:a16="http://schemas.microsoft.com/office/drawing/2014/main" id="{00000000-0008-0000-0D00-00006C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8301" name="Group 1">
          <a:extLst>
            <a:ext uri="{FF2B5EF4-FFF2-40B4-BE49-F238E27FC236}">
              <a16:creationId xmlns:a16="http://schemas.microsoft.com/office/drawing/2014/main" id="{00000000-0008-0000-0D00-00006D200000}"/>
            </a:ext>
          </a:extLst>
        </xdr:cNvPr>
        <xdr:cNvGrpSpPr>
          <a:grpSpLocks/>
        </xdr:cNvGrpSpPr>
      </xdr:nvGrpSpPr>
      <xdr:grpSpPr bwMode="auto">
        <a:xfrm>
          <a:off x="5200650" y="292100"/>
          <a:ext cx="0" cy="431800"/>
          <a:chOff x="5362575" y="104775"/>
          <a:chExt cx="0" cy="314325"/>
        </a:xfrm>
      </xdr:grpSpPr>
      <xdr:sp macro="" textlink="">
        <xdr:nvSpPr>
          <xdr:cNvPr id="8345" name="Rectangle 2">
            <a:extLst>
              <a:ext uri="{FF2B5EF4-FFF2-40B4-BE49-F238E27FC236}">
                <a16:creationId xmlns:a16="http://schemas.microsoft.com/office/drawing/2014/main" id="{00000000-0008-0000-0D00-000099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D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2" name="Group 15">
          <a:extLst>
            <a:ext uri="{FF2B5EF4-FFF2-40B4-BE49-F238E27FC236}">
              <a16:creationId xmlns:a16="http://schemas.microsoft.com/office/drawing/2014/main" id="{00000000-0008-0000-0D00-00006E200000}"/>
            </a:ext>
          </a:extLst>
        </xdr:cNvPr>
        <xdr:cNvGrpSpPr>
          <a:grpSpLocks/>
        </xdr:cNvGrpSpPr>
      </xdr:nvGrpSpPr>
      <xdr:grpSpPr bwMode="auto">
        <a:xfrm>
          <a:off x="5200650" y="292100"/>
          <a:ext cx="0" cy="431800"/>
          <a:chOff x="5362575" y="104775"/>
          <a:chExt cx="0" cy="314325"/>
        </a:xfrm>
      </xdr:grpSpPr>
      <xdr:sp macro="" textlink="">
        <xdr:nvSpPr>
          <xdr:cNvPr id="8343" name="Rectangle 16">
            <a:extLst>
              <a:ext uri="{FF2B5EF4-FFF2-40B4-BE49-F238E27FC236}">
                <a16:creationId xmlns:a16="http://schemas.microsoft.com/office/drawing/2014/main" id="{00000000-0008-0000-0D00-000097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D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3" name="Group 1">
          <a:extLst>
            <a:ext uri="{FF2B5EF4-FFF2-40B4-BE49-F238E27FC236}">
              <a16:creationId xmlns:a16="http://schemas.microsoft.com/office/drawing/2014/main" id="{00000000-0008-0000-0D00-00006F200000}"/>
            </a:ext>
          </a:extLst>
        </xdr:cNvPr>
        <xdr:cNvGrpSpPr>
          <a:grpSpLocks/>
        </xdr:cNvGrpSpPr>
      </xdr:nvGrpSpPr>
      <xdr:grpSpPr bwMode="auto">
        <a:xfrm>
          <a:off x="5200650" y="292100"/>
          <a:ext cx="0" cy="431800"/>
          <a:chOff x="5362575" y="104775"/>
          <a:chExt cx="0" cy="314325"/>
        </a:xfrm>
      </xdr:grpSpPr>
      <xdr:sp macro="" textlink="">
        <xdr:nvSpPr>
          <xdr:cNvPr id="8341" name="Rectangle 2">
            <a:extLst>
              <a:ext uri="{FF2B5EF4-FFF2-40B4-BE49-F238E27FC236}">
                <a16:creationId xmlns:a16="http://schemas.microsoft.com/office/drawing/2014/main" id="{00000000-0008-0000-0D00-000095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D00-00003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4" name="Group 15">
          <a:extLst>
            <a:ext uri="{FF2B5EF4-FFF2-40B4-BE49-F238E27FC236}">
              <a16:creationId xmlns:a16="http://schemas.microsoft.com/office/drawing/2014/main" id="{00000000-0008-0000-0D00-000070200000}"/>
            </a:ext>
          </a:extLst>
        </xdr:cNvPr>
        <xdr:cNvGrpSpPr>
          <a:grpSpLocks/>
        </xdr:cNvGrpSpPr>
      </xdr:nvGrpSpPr>
      <xdr:grpSpPr bwMode="auto">
        <a:xfrm>
          <a:off x="5200650" y="292100"/>
          <a:ext cx="0" cy="431800"/>
          <a:chOff x="5362575" y="104775"/>
          <a:chExt cx="0" cy="314325"/>
        </a:xfrm>
      </xdr:grpSpPr>
      <xdr:sp macro="" textlink="">
        <xdr:nvSpPr>
          <xdr:cNvPr id="8339" name="Rectangle 16">
            <a:extLst>
              <a:ext uri="{FF2B5EF4-FFF2-40B4-BE49-F238E27FC236}">
                <a16:creationId xmlns:a16="http://schemas.microsoft.com/office/drawing/2014/main" id="{00000000-0008-0000-0D00-000093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00000000-0008-0000-0D00-00003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5" name="Group 1">
          <a:extLst>
            <a:ext uri="{FF2B5EF4-FFF2-40B4-BE49-F238E27FC236}">
              <a16:creationId xmlns:a16="http://schemas.microsoft.com/office/drawing/2014/main" id="{00000000-0008-0000-0D00-000071200000}"/>
            </a:ext>
          </a:extLst>
        </xdr:cNvPr>
        <xdr:cNvGrpSpPr>
          <a:grpSpLocks/>
        </xdr:cNvGrpSpPr>
      </xdr:nvGrpSpPr>
      <xdr:grpSpPr bwMode="auto">
        <a:xfrm>
          <a:off x="5200650" y="292100"/>
          <a:ext cx="0" cy="431800"/>
          <a:chOff x="7950200" y="104775"/>
          <a:chExt cx="0" cy="314325"/>
        </a:xfrm>
      </xdr:grpSpPr>
      <xdr:sp macro="" textlink="">
        <xdr:nvSpPr>
          <xdr:cNvPr id="8337" name="Rectangle 2">
            <a:extLst>
              <a:ext uri="{FF2B5EF4-FFF2-40B4-BE49-F238E27FC236}">
                <a16:creationId xmlns:a16="http://schemas.microsoft.com/office/drawing/2014/main" id="{00000000-0008-0000-0D00-000091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00000000-0008-0000-0D00-00003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6" name="Group 1">
          <a:extLst>
            <a:ext uri="{FF2B5EF4-FFF2-40B4-BE49-F238E27FC236}">
              <a16:creationId xmlns:a16="http://schemas.microsoft.com/office/drawing/2014/main" id="{00000000-0008-0000-0D00-000072200000}"/>
            </a:ext>
          </a:extLst>
        </xdr:cNvPr>
        <xdr:cNvGrpSpPr>
          <a:grpSpLocks/>
        </xdr:cNvGrpSpPr>
      </xdr:nvGrpSpPr>
      <xdr:grpSpPr bwMode="auto">
        <a:xfrm>
          <a:off x="5200650" y="292100"/>
          <a:ext cx="0" cy="431800"/>
          <a:chOff x="5362575" y="104775"/>
          <a:chExt cx="0" cy="314325"/>
        </a:xfrm>
      </xdr:grpSpPr>
      <xdr:sp macro="" textlink="">
        <xdr:nvSpPr>
          <xdr:cNvPr id="8335" name="Rectangle 2">
            <a:extLst>
              <a:ext uri="{FF2B5EF4-FFF2-40B4-BE49-F238E27FC236}">
                <a16:creationId xmlns:a16="http://schemas.microsoft.com/office/drawing/2014/main" id="{00000000-0008-0000-0D00-00008F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00000000-0008-0000-0D00-00004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7" name="Group 15">
          <a:extLst>
            <a:ext uri="{FF2B5EF4-FFF2-40B4-BE49-F238E27FC236}">
              <a16:creationId xmlns:a16="http://schemas.microsoft.com/office/drawing/2014/main" id="{00000000-0008-0000-0D00-000073200000}"/>
            </a:ext>
          </a:extLst>
        </xdr:cNvPr>
        <xdr:cNvGrpSpPr>
          <a:grpSpLocks/>
        </xdr:cNvGrpSpPr>
      </xdr:nvGrpSpPr>
      <xdr:grpSpPr bwMode="auto">
        <a:xfrm>
          <a:off x="5200650" y="292100"/>
          <a:ext cx="0" cy="431800"/>
          <a:chOff x="5362575" y="104775"/>
          <a:chExt cx="0" cy="314325"/>
        </a:xfrm>
      </xdr:grpSpPr>
      <xdr:sp macro="" textlink="">
        <xdr:nvSpPr>
          <xdr:cNvPr id="8333" name="Rectangle 16">
            <a:extLst>
              <a:ext uri="{FF2B5EF4-FFF2-40B4-BE49-F238E27FC236}">
                <a16:creationId xmlns:a16="http://schemas.microsoft.com/office/drawing/2014/main" id="{00000000-0008-0000-0D00-00008D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00000000-0008-0000-0D00-00004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8" name="Group 1">
          <a:extLst>
            <a:ext uri="{FF2B5EF4-FFF2-40B4-BE49-F238E27FC236}">
              <a16:creationId xmlns:a16="http://schemas.microsoft.com/office/drawing/2014/main" id="{00000000-0008-0000-0D00-000074200000}"/>
            </a:ext>
          </a:extLst>
        </xdr:cNvPr>
        <xdr:cNvGrpSpPr>
          <a:grpSpLocks/>
        </xdr:cNvGrpSpPr>
      </xdr:nvGrpSpPr>
      <xdr:grpSpPr bwMode="auto">
        <a:xfrm>
          <a:off x="5200650" y="292100"/>
          <a:ext cx="0" cy="431800"/>
          <a:chOff x="5362575" y="104775"/>
          <a:chExt cx="0" cy="314325"/>
        </a:xfrm>
      </xdr:grpSpPr>
      <xdr:sp macro="" textlink="">
        <xdr:nvSpPr>
          <xdr:cNvPr id="8331" name="Rectangle 2">
            <a:extLst>
              <a:ext uri="{FF2B5EF4-FFF2-40B4-BE49-F238E27FC236}">
                <a16:creationId xmlns:a16="http://schemas.microsoft.com/office/drawing/2014/main" id="{00000000-0008-0000-0D00-00008B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D00-00004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9" name="Group 15">
          <a:extLst>
            <a:ext uri="{FF2B5EF4-FFF2-40B4-BE49-F238E27FC236}">
              <a16:creationId xmlns:a16="http://schemas.microsoft.com/office/drawing/2014/main" id="{00000000-0008-0000-0D00-000075200000}"/>
            </a:ext>
          </a:extLst>
        </xdr:cNvPr>
        <xdr:cNvGrpSpPr>
          <a:grpSpLocks/>
        </xdr:cNvGrpSpPr>
      </xdr:nvGrpSpPr>
      <xdr:grpSpPr bwMode="auto">
        <a:xfrm>
          <a:off x="5200650" y="292100"/>
          <a:ext cx="0" cy="431800"/>
          <a:chOff x="5362575" y="104775"/>
          <a:chExt cx="0" cy="314325"/>
        </a:xfrm>
      </xdr:grpSpPr>
      <xdr:sp macro="" textlink="">
        <xdr:nvSpPr>
          <xdr:cNvPr id="8329" name="Rectangle 16">
            <a:extLst>
              <a:ext uri="{FF2B5EF4-FFF2-40B4-BE49-F238E27FC236}">
                <a16:creationId xmlns:a16="http://schemas.microsoft.com/office/drawing/2014/main" id="{00000000-0008-0000-0D00-000089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00000000-0008-0000-0D00-00004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0" name="Group 1">
          <a:extLst>
            <a:ext uri="{FF2B5EF4-FFF2-40B4-BE49-F238E27FC236}">
              <a16:creationId xmlns:a16="http://schemas.microsoft.com/office/drawing/2014/main" id="{00000000-0008-0000-0D00-000076200000}"/>
            </a:ext>
          </a:extLst>
        </xdr:cNvPr>
        <xdr:cNvGrpSpPr>
          <a:grpSpLocks/>
        </xdr:cNvGrpSpPr>
      </xdr:nvGrpSpPr>
      <xdr:grpSpPr bwMode="auto">
        <a:xfrm>
          <a:off x="5200650" y="292100"/>
          <a:ext cx="0" cy="431800"/>
          <a:chOff x="7950200" y="104775"/>
          <a:chExt cx="0" cy="314325"/>
        </a:xfrm>
      </xdr:grpSpPr>
      <xdr:sp macro="" textlink="">
        <xdr:nvSpPr>
          <xdr:cNvPr id="8327" name="Rectangle 2">
            <a:extLst>
              <a:ext uri="{FF2B5EF4-FFF2-40B4-BE49-F238E27FC236}">
                <a16:creationId xmlns:a16="http://schemas.microsoft.com/office/drawing/2014/main" id="{00000000-0008-0000-0D00-000087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00000000-0008-0000-0D00-00004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1" name="Group 1">
          <a:extLst>
            <a:ext uri="{FF2B5EF4-FFF2-40B4-BE49-F238E27FC236}">
              <a16:creationId xmlns:a16="http://schemas.microsoft.com/office/drawing/2014/main" id="{00000000-0008-0000-0D00-000077200000}"/>
            </a:ext>
          </a:extLst>
        </xdr:cNvPr>
        <xdr:cNvGrpSpPr>
          <a:grpSpLocks/>
        </xdr:cNvGrpSpPr>
      </xdr:nvGrpSpPr>
      <xdr:grpSpPr bwMode="auto">
        <a:xfrm>
          <a:off x="5200650" y="292100"/>
          <a:ext cx="0" cy="431800"/>
          <a:chOff x="5362575" y="104775"/>
          <a:chExt cx="0" cy="314325"/>
        </a:xfrm>
      </xdr:grpSpPr>
      <xdr:sp macro="" textlink="">
        <xdr:nvSpPr>
          <xdr:cNvPr id="8325" name="Rectangle 2">
            <a:extLst>
              <a:ext uri="{FF2B5EF4-FFF2-40B4-BE49-F238E27FC236}">
                <a16:creationId xmlns:a16="http://schemas.microsoft.com/office/drawing/2014/main" id="{00000000-0008-0000-0D00-000085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a:extLst>
              <a:ext uri="{FF2B5EF4-FFF2-40B4-BE49-F238E27FC236}">
                <a16:creationId xmlns:a16="http://schemas.microsoft.com/office/drawing/2014/main" id="{00000000-0008-0000-0D00-00005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2" name="Group 15">
          <a:extLst>
            <a:ext uri="{FF2B5EF4-FFF2-40B4-BE49-F238E27FC236}">
              <a16:creationId xmlns:a16="http://schemas.microsoft.com/office/drawing/2014/main" id="{00000000-0008-0000-0D00-000078200000}"/>
            </a:ext>
          </a:extLst>
        </xdr:cNvPr>
        <xdr:cNvGrpSpPr>
          <a:grpSpLocks/>
        </xdr:cNvGrpSpPr>
      </xdr:nvGrpSpPr>
      <xdr:grpSpPr bwMode="auto">
        <a:xfrm>
          <a:off x="5200650" y="292100"/>
          <a:ext cx="0" cy="431800"/>
          <a:chOff x="5362575" y="104775"/>
          <a:chExt cx="0" cy="314325"/>
        </a:xfrm>
      </xdr:grpSpPr>
      <xdr:sp macro="" textlink="">
        <xdr:nvSpPr>
          <xdr:cNvPr id="8323" name="Rectangle 16">
            <a:extLst>
              <a:ext uri="{FF2B5EF4-FFF2-40B4-BE49-F238E27FC236}">
                <a16:creationId xmlns:a16="http://schemas.microsoft.com/office/drawing/2014/main" id="{00000000-0008-0000-0D00-000083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a:extLst>
              <a:ext uri="{FF2B5EF4-FFF2-40B4-BE49-F238E27FC236}">
                <a16:creationId xmlns:a16="http://schemas.microsoft.com/office/drawing/2014/main" id="{00000000-0008-0000-0D00-00005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3" name="Group 1">
          <a:extLst>
            <a:ext uri="{FF2B5EF4-FFF2-40B4-BE49-F238E27FC236}">
              <a16:creationId xmlns:a16="http://schemas.microsoft.com/office/drawing/2014/main" id="{00000000-0008-0000-0D00-000079200000}"/>
            </a:ext>
          </a:extLst>
        </xdr:cNvPr>
        <xdr:cNvGrpSpPr>
          <a:grpSpLocks/>
        </xdr:cNvGrpSpPr>
      </xdr:nvGrpSpPr>
      <xdr:grpSpPr bwMode="auto">
        <a:xfrm>
          <a:off x="5200650" y="292100"/>
          <a:ext cx="0" cy="431800"/>
          <a:chOff x="5362575" y="104775"/>
          <a:chExt cx="0" cy="314325"/>
        </a:xfrm>
      </xdr:grpSpPr>
      <xdr:sp macro="" textlink="">
        <xdr:nvSpPr>
          <xdr:cNvPr id="8321" name="Rectangle 2">
            <a:extLst>
              <a:ext uri="{FF2B5EF4-FFF2-40B4-BE49-F238E27FC236}">
                <a16:creationId xmlns:a16="http://schemas.microsoft.com/office/drawing/2014/main" id="{00000000-0008-0000-0D00-000081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00000000-0008-0000-0D00-00005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4" name="Group 15">
          <a:extLst>
            <a:ext uri="{FF2B5EF4-FFF2-40B4-BE49-F238E27FC236}">
              <a16:creationId xmlns:a16="http://schemas.microsoft.com/office/drawing/2014/main" id="{00000000-0008-0000-0D00-00007A200000}"/>
            </a:ext>
          </a:extLst>
        </xdr:cNvPr>
        <xdr:cNvGrpSpPr>
          <a:grpSpLocks/>
        </xdr:cNvGrpSpPr>
      </xdr:nvGrpSpPr>
      <xdr:grpSpPr bwMode="auto">
        <a:xfrm>
          <a:off x="5200650" y="292100"/>
          <a:ext cx="0" cy="431800"/>
          <a:chOff x="5362575" y="104775"/>
          <a:chExt cx="0" cy="314325"/>
        </a:xfrm>
      </xdr:grpSpPr>
      <xdr:sp macro="" textlink="">
        <xdr:nvSpPr>
          <xdr:cNvPr id="8319" name="Rectangle 16">
            <a:extLst>
              <a:ext uri="{FF2B5EF4-FFF2-40B4-BE49-F238E27FC236}">
                <a16:creationId xmlns:a16="http://schemas.microsoft.com/office/drawing/2014/main" id="{00000000-0008-0000-0D00-00007F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00000000-0008-0000-0D00-00005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5" name="Group 1">
          <a:extLst>
            <a:ext uri="{FF2B5EF4-FFF2-40B4-BE49-F238E27FC236}">
              <a16:creationId xmlns:a16="http://schemas.microsoft.com/office/drawing/2014/main" id="{00000000-0008-0000-0D00-00007B200000}"/>
            </a:ext>
          </a:extLst>
        </xdr:cNvPr>
        <xdr:cNvGrpSpPr>
          <a:grpSpLocks/>
        </xdr:cNvGrpSpPr>
      </xdr:nvGrpSpPr>
      <xdr:grpSpPr bwMode="auto">
        <a:xfrm>
          <a:off x="5200650" y="292100"/>
          <a:ext cx="0" cy="431800"/>
          <a:chOff x="7950200" y="104775"/>
          <a:chExt cx="0" cy="314325"/>
        </a:xfrm>
      </xdr:grpSpPr>
      <xdr:sp macro="" textlink="">
        <xdr:nvSpPr>
          <xdr:cNvPr id="8317" name="Rectangle 2">
            <a:extLst>
              <a:ext uri="{FF2B5EF4-FFF2-40B4-BE49-F238E27FC236}">
                <a16:creationId xmlns:a16="http://schemas.microsoft.com/office/drawing/2014/main" id="{00000000-0008-0000-0D00-00007D2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00000000-0008-0000-0D00-00005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8316" name="Imagen 1">
          <a:extLst>
            <a:ext uri="{FF2B5EF4-FFF2-40B4-BE49-F238E27FC236}">
              <a16:creationId xmlns:a16="http://schemas.microsoft.com/office/drawing/2014/main" id="{00000000-0008-0000-0D00-00007C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94" name="Group 1">
          <a:extLst>
            <a:ext uri="{FF2B5EF4-FFF2-40B4-BE49-F238E27FC236}">
              <a16:creationId xmlns:a16="http://schemas.microsoft.com/office/drawing/2014/main" id="{00000000-0008-0000-0D00-00005E000000}"/>
            </a:ext>
          </a:extLst>
        </xdr:cNvPr>
        <xdr:cNvGrpSpPr>
          <a:grpSpLocks/>
        </xdr:cNvGrpSpPr>
      </xdr:nvGrpSpPr>
      <xdr:grpSpPr bwMode="auto">
        <a:xfrm>
          <a:off x="5200650" y="292100"/>
          <a:ext cx="0" cy="431800"/>
          <a:chOff x="5362575" y="104775"/>
          <a:chExt cx="0" cy="314325"/>
        </a:xfrm>
      </xdr:grpSpPr>
      <xdr:sp macro="" textlink="">
        <xdr:nvSpPr>
          <xdr:cNvPr id="95" name="Rectangle 2">
            <a:extLst>
              <a:ext uri="{FF2B5EF4-FFF2-40B4-BE49-F238E27FC236}">
                <a16:creationId xmlns:a16="http://schemas.microsoft.com/office/drawing/2014/main" id="{00000000-0008-0000-0D00-00005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6" name="Text Box 3">
            <a:extLst>
              <a:ext uri="{FF2B5EF4-FFF2-40B4-BE49-F238E27FC236}">
                <a16:creationId xmlns:a16="http://schemas.microsoft.com/office/drawing/2014/main" id="{00000000-0008-0000-0D00-00006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97" name="Group 15">
          <a:extLst>
            <a:ext uri="{FF2B5EF4-FFF2-40B4-BE49-F238E27FC236}">
              <a16:creationId xmlns:a16="http://schemas.microsoft.com/office/drawing/2014/main" id="{00000000-0008-0000-0D00-000061000000}"/>
            </a:ext>
          </a:extLst>
        </xdr:cNvPr>
        <xdr:cNvGrpSpPr>
          <a:grpSpLocks/>
        </xdr:cNvGrpSpPr>
      </xdr:nvGrpSpPr>
      <xdr:grpSpPr bwMode="auto">
        <a:xfrm>
          <a:off x="5200650" y="292100"/>
          <a:ext cx="0" cy="431800"/>
          <a:chOff x="5362575" y="104775"/>
          <a:chExt cx="0" cy="314325"/>
        </a:xfrm>
      </xdr:grpSpPr>
      <xdr:sp macro="" textlink="">
        <xdr:nvSpPr>
          <xdr:cNvPr id="98" name="Rectangle 16">
            <a:extLst>
              <a:ext uri="{FF2B5EF4-FFF2-40B4-BE49-F238E27FC236}">
                <a16:creationId xmlns:a16="http://schemas.microsoft.com/office/drawing/2014/main" id="{00000000-0008-0000-0D00-00006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9" name="Text Box 17">
            <a:extLst>
              <a:ext uri="{FF2B5EF4-FFF2-40B4-BE49-F238E27FC236}">
                <a16:creationId xmlns:a16="http://schemas.microsoft.com/office/drawing/2014/main" id="{00000000-0008-0000-0D00-00006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00" name="Group 1">
          <a:extLst>
            <a:ext uri="{FF2B5EF4-FFF2-40B4-BE49-F238E27FC236}">
              <a16:creationId xmlns:a16="http://schemas.microsoft.com/office/drawing/2014/main" id="{00000000-0008-0000-0D00-000064000000}"/>
            </a:ext>
          </a:extLst>
        </xdr:cNvPr>
        <xdr:cNvGrpSpPr>
          <a:grpSpLocks/>
        </xdr:cNvGrpSpPr>
      </xdr:nvGrpSpPr>
      <xdr:grpSpPr bwMode="auto">
        <a:xfrm>
          <a:off x="5200650" y="292100"/>
          <a:ext cx="0" cy="431800"/>
          <a:chOff x="5362575" y="104775"/>
          <a:chExt cx="0" cy="314325"/>
        </a:xfrm>
      </xdr:grpSpPr>
      <xdr:sp macro="" textlink="">
        <xdr:nvSpPr>
          <xdr:cNvPr id="101" name="Rectangle 2">
            <a:extLst>
              <a:ext uri="{FF2B5EF4-FFF2-40B4-BE49-F238E27FC236}">
                <a16:creationId xmlns:a16="http://schemas.microsoft.com/office/drawing/2014/main" id="{00000000-0008-0000-0D00-00006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2" name="Text Box 3">
            <a:extLst>
              <a:ext uri="{FF2B5EF4-FFF2-40B4-BE49-F238E27FC236}">
                <a16:creationId xmlns:a16="http://schemas.microsoft.com/office/drawing/2014/main" id="{00000000-0008-0000-0D00-00006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03" name="Group 15">
          <a:extLst>
            <a:ext uri="{FF2B5EF4-FFF2-40B4-BE49-F238E27FC236}">
              <a16:creationId xmlns:a16="http://schemas.microsoft.com/office/drawing/2014/main" id="{00000000-0008-0000-0D00-000067000000}"/>
            </a:ext>
          </a:extLst>
        </xdr:cNvPr>
        <xdr:cNvGrpSpPr>
          <a:grpSpLocks/>
        </xdr:cNvGrpSpPr>
      </xdr:nvGrpSpPr>
      <xdr:grpSpPr bwMode="auto">
        <a:xfrm>
          <a:off x="5200650" y="292100"/>
          <a:ext cx="0" cy="431800"/>
          <a:chOff x="5362575" y="104775"/>
          <a:chExt cx="0" cy="314325"/>
        </a:xfrm>
      </xdr:grpSpPr>
      <xdr:sp macro="" textlink="">
        <xdr:nvSpPr>
          <xdr:cNvPr id="104" name="Rectangle 16">
            <a:extLst>
              <a:ext uri="{FF2B5EF4-FFF2-40B4-BE49-F238E27FC236}">
                <a16:creationId xmlns:a16="http://schemas.microsoft.com/office/drawing/2014/main" id="{00000000-0008-0000-0D00-00006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5" name="Text Box 17">
            <a:extLst>
              <a:ext uri="{FF2B5EF4-FFF2-40B4-BE49-F238E27FC236}">
                <a16:creationId xmlns:a16="http://schemas.microsoft.com/office/drawing/2014/main" id="{00000000-0008-0000-0D00-00006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06" name="Group 1">
          <a:extLst>
            <a:ext uri="{FF2B5EF4-FFF2-40B4-BE49-F238E27FC236}">
              <a16:creationId xmlns:a16="http://schemas.microsoft.com/office/drawing/2014/main" id="{00000000-0008-0000-0D00-00006A000000}"/>
            </a:ext>
          </a:extLst>
        </xdr:cNvPr>
        <xdr:cNvGrpSpPr>
          <a:grpSpLocks/>
        </xdr:cNvGrpSpPr>
      </xdr:nvGrpSpPr>
      <xdr:grpSpPr bwMode="auto">
        <a:xfrm>
          <a:off x="5200650" y="292100"/>
          <a:ext cx="0" cy="431800"/>
          <a:chOff x="7950200" y="104775"/>
          <a:chExt cx="0" cy="314325"/>
        </a:xfrm>
      </xdr:grpSpPr>
      <xdr:sp macro="" textlink="">
        <xdr:nvSpPr>
          <xdr:cNvPr id="107" name="Rectangle 2">
            <a:extLst>
              <a:ext uri="{FF2B5EF4-FFF2-40B4-BE49-F238E27FC236}">
                <a16:creationId xmlns:a16="http://schemas.microsoft.com/office/drawing/2014/main" id="{00000000-0008-0000-0D00-00006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8" name="Text Box 3">
            <a:extLst>
              <a:ext uri="{FF2B5EF4-FFF2-40B4-BE49-F238E27FC236}">
                <a16:creationId xmlns:a16="http://schemas.microsoft.com/office/drawing/2014/main" id="{00000000-0008-0000-0D00-00006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09" name="Group 1">
          <a:extLst>
            <a:ext uri="{FF2B5EF4-FFF2-40B4-BE49-F238E27FC236}">
              <a16:creationId xmlns:a16="http://schemas.microsoft.com/office/drawing/2014/main" id="{00000000-0008-0000-0D00-00006D000000}"/>
            </a:ext>
          </a:extLst>
        </xdr:cNvPr>
        <xdr:cNvGrpSpPr>
          <a:grpSpLocks/>
        </xdr:cNvGrpSpPr>
      </xdr:nvGrpSpPr>
      <xdr:grpSpPr bwMode="auto">
        <a:xfrm>
          <a:off x="5200650" y="292100"/>
          <a:ext cx="0" cy="431800"/>
          <a:chOff x="5362575" y="104775"/>
          <a:chExt cx="0" cy="314325"/>
        </a:xfrm>
      </xdr:grpSpPr>
      <xdr:sp macro="" textlink="">
        <xdr:nvSpPr>
          <xdr:cNvPr id="110" name="Rectangle 2">
            <a:extLst>
              <a:ext uri="{FF2B5EF4-FFF2-40B4-BE49-F238E27FC236}">
                <a16:creationId xmlns:a16="http://schemas.microsoft.com/office/drawing/2014/main" id="{00000000-0008-0000-0D00-00006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1" name="Text Box 3">
            <a:extLst>
              <a:ext uri="{FF2B5EF4-FFF2-40B4-BE49-F238E27FC236}">
                <a16:creationId xmlns:a16="http://schemas.microsoft.com/office/drawing/2014/main" id="{00000000-0008-0000-0D00-00006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12" name="Group 15">
          <a:extLst>
            <a:ext uri="{FF2B5EF4-FFF2-40B4-BE49-F238E27FC236}">
              <a16:creationId xmlns:a16="http://schemas.microsoft.com/office/drawing/2014/main" id="{00000000-0008-0000-0D00-000070000000}"/>
            </a:ext>
          </a:extLst>
        </xdr:cNvPr>
        <xdr:cNvGrpSpPr>
          <a:grpSpLocks/>
        </xdr:cNvGrpSpPr>
      </xdr:nvGrpSpPr>
      <xdr:grpSpPr bwMode="auto">
        <a:xfrm>
          <a:off x="5200650" y="292100"/>
          <a:ext cx="0" cy="431800"/>
          <a:chOff x="5362575" y="104775"/>
          <a:chExt cx="0" cy="314325"/>
        </a:xfrm>
      </xdr:grpSpPr>
      <xdr:sp macro="" textlink="">
        <xdr:nvSpPr>
          <xdr:cNvPr id="113" name="Rectangle 16">
            <a:extLst>
              <a:ext uri="{FF2B5EF4-FFF2-40B4-BE49-F238E27FC236}">
                <a16:creationId xmlns:a16="http://schemas.microsoft.com/office/drawing/2014/main" id="{00000000-0008-0000-0D00-00007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4" name="Text Box 17">
            <a:extLst>
              <a:ext uri="{FF2B5EF4-FFF2-40B4-BE49-F238E27FC236}">
                <a16:creationId xmlns:a16="http://schemas.microsoft.com/office/drawing/2014/main" id="{00000000-0008-0000-0D00-00007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15" name="Group 1">
          <a:extLst>
            <a:ext uri="{FF2B5EF4-FFF2-40B4-BE49-F238E27FC236}">
              <a16:creationId xmlns:a16="http://schemas.microsoft.com/office/drawing/2014/main" id="{00000000-0008-0000-0D00-000073000000}"/>
            </a:ext>
          </a:extLst>
        </xdr:cNvPr>
        <xdr:cNvGrpSpPr>
          <a:grpSpLocks/>
        </xdr:cNvGrpSpPr>
      </xdr:nvGrpSpPr>
      <xdr:grpSpPr bwMode="auto">
        <a:xfrm>
          <a:off x="5200650" y="292100"/>
          <a:ext cx="0" cy="431800"/>
          <a:chOff x="5362575" y="104775"/>
          <a:chExt cx="0" cy="314325"/>
        </a:xfrm>
      </xdr:grpSpPr>
      <xdr:sp macro="" textlink="">
        <xdr:nvSpPr>
          <xdr:cNvPr id="116" name="Rectangle 2">
            <a:extLst>
              <a:ext uri="{FF2B5EF4-FFF2-40B4-BE49-F238E27FC236}">
                <a16:creationId xmlns:a16="http://schemas.microsoft.com/office/drawing/2014/main" id="{00000000-0008-0000-0D00-00007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7" name="Text Box 3">
            <a:extLst>
              <a:ext uri="{FF2B5EF4-FFF2-40B4-BE49-F238E27FC236}">
                <a16:creationId xmlns:a16="http://schemas.microsoft.com/office/drawing/2014/main" id="{00000000-0008-0000-0D00-00007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18" name="Group 15">
          <a:extLst>
            <a:ext uri="{FF2B5EF4-FFF2-40B4-BE49-F238E27FC236}">
              <a16:creationId xmlns:a16="http://schemas.microsoft.com/office/drawing/2014/main" id="{00000000-0008-0000-0D00-000076000000}"/>
            </a:ext>
          </a:extLst>
        </xdr:cNvPr>
        <xdr:cNvGrpSpPr>
          <a:grpSpLocks/>
        </xdr:cNvGrpSpPr>
      </xdr:nvGrpSpPr>
      <xdr:grpSpPr bwMode="auto">
        <a:xfrm>
          <a:off x="5200650" y="292100"/>
          <a:ext cx="0" cy="431800"/>
          <a:chOff x="5362575" y="104775"/>
          <a:chExt cx="0" cy="314325"/>
        </a:xfrm>
      </xdr:grpSpPr>
      <xdr:sp macro="" textlink="">
        <xdr:nvSpPr>
          <xdr:cNvPr id="119" name="Rectangle 16">
            <a:extLst>
              <a:ext uri="{FF2B5EF4-FFF2-40B4-BE49-F238E27FC236}">
                <a16:creationId xmlns:a16="http://schemas.microsoft.com/office/drawing/2014/main" id="{00000000-0008-0000-0D00-00007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0" name="Text Box 17">
            <a:extLst>
              <a:ext uri="{FF2B5EF4-FFF2-40B4-BE49-F238E27FC236}">
                <a16:creationId xmlns:a16="http://schemas.microsoft.com/office/drawing/2014/main" id="{00000000-0008-0000-0D00-00007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21" name="Group 1">
          <a:extLst>
            <a:ext uri="{FF2B5EF4-FFF2-40B4-BE49-F238E27FC236}">
              <a16:creationId xmlns:a16="http://schemas.microsoft.com/office/drawing/2014/main" id="{00000000-0008-0000-0D00-000079000000}"/>
            </a:ext>
          </a:extLst>
        </xdr:cNvPr>
        <xdr:cNvGrpSpPr>
          <a:grpSpLocks/>
        </xdr:cNvGrpSpPr>
      </xdr:nvGrpSpPr>
      <xdr:grpSpPr bwMode="auto">
        <a:xfrm>
          <a:off x="5200650" y="292100"/>
          <a:ext cx="0" cy="431800"/>
          <a:chOff x="7950200" y="104775"/>
          <a:chExt cx="0" cy="314325"/>
        </a:xfrm>
      </xdr:grpSpPr>
      <xdr:sp macro="" textlink="">
        <xdr:nvSpPr>
          <xdr:cNvPr id="122" name="Rectangle 2">
            <a:extLst>
              <a:ext uri="{FF2B5EF4-FFF2-40B4-BE49-F238E27FC236}">
                <a16:creationId xmlns:a16="http://schemas.microsoft.com/office/drawing/2014/main" id="{00000000-0008-0000-0D00-00007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3" name="Text Box 3">
            <a:extLst>
              <a:ext uri="{FF2B5EF4-FFF2-40B4-BE49-F238E27FC236}">
                <a16:creationId xmlns:a16="http://schemas.microsoft.com/office/drawing/2014/main" id="{00000000-0008-0000-0D00-00007B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24" name="Group 1">
          <a:extLst>
            <a:ext uri="{FF2B5EF4-FFF2-40B4-BE49-F238E27FC236}">
              <a16:creationId xmlns:a16="http://schemas.microsoft.com/office/drawing/2014/main" id="{00000000-0008-0000-0D00-00007C000000}"/>
            </a:ext>
          </a:extLst>
        </xdr:cNvPr>
        <xdr:cNvGrpSpPr>
          <a:grpSpLocks/>
        </xdr:cNvGrpSpPr>
      </xdr:nvGrpSpPr>
      <xdr:grpSpPr bwMode="auto">
        <a:xfrm>
          <a:off x="5200650" y="292100"/>
          <a:ext cx="0" cy="431800"/>
          <a:chOff x="5362575" y="104775"/>
          <a:chExt cx="0" cy="314325"/>
        </a:xfrm>
      </xdr:grpSpPr>
      <xdr:sp macro="" textlink="">
        <xdr:nvSpPr>
          <xdr:cNvPr id="125" name="Rectangle 2">
            <a:extLst>
              <a:ext uri="{FF2B5EF4-FFF2-40B4-BE49-F238E27FC236}">
                <a16:creationId xmlns:a16="http://schemas.microsoft.com/office/drawing/2014/main" id="{00000000-0008-0000-0D00-00007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6" name="Text Box 3">
            <a:extLst>
              <a:ext uri="{FF2B5EF4-FFF2-40B4-BE49-F238E27FC236}">
                <a16:creationId xmlns:a16="http://schemas.microsoft.com/office/drawing/2014/main" id="{00000000-0008-0000-0D00-00007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27" name="Group 15">
          <a:extLst>
            <a:ext uri="{FF2B5EF4-FFF2-40B4-BE49-F238E27FC236}">
              <a16:creationId xmlns:a16="http://schemas.microsoft.com/office/drawing/2014/main" id="{00000000-0008-0000-0D00-00007F000000}"/>
            </a:ext>
          </a:extLst>
        </xdr:cNvPr>
        <xdr:cNvGrpSpPr>
          <a:grpSpLocks/>
        </xdr:cNvGrpSpPr>
      </xdr:nvGrpSpPr>
      <xdr:grpSpPr bwMode="auto">
        <a:xfrm>
          <a:off x="5200650" y="292100"/>
          <a:ext cx="0" cy="431800"/>
          <a:chOff x="5362575" y="104775"/>
          <a:chExt cx="0" cy="314325"/>
        </a:xfrm>
      </xdr:grpSpPr>
      <xdr:sp macro="" textlink="">
        <xdr:nvSpPr>
          <xdr:cNvPr id="128" name="Rectangle 16">
            <a:extLst>
              <a:ext uri="{FF2B5EF4-FFF2-40B4-BE49-F238E27FC236}">
                <a16:creationId xmlns:a16="http://schemas.microsoft.com/office/drawing/2014/main" id="{00000000-0008-0000-0D00-00008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9" name="Text Box 17">
            <a:extLst>
              <a:ext uri="{FF2B5EF4-FFF2-40B4-BE49-F238E27FC236}">
                <a16:creationId xmlns:a16="http://schemas.microsoft.com/office/drawing/2014/main" id="{00000000-0008-0000-0D00-00008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30" name="Group 1">
          <a:extLst>
            <a:ext uri="{FF2B5EF4-FFF2-40B4-BE49-F238E27FC236}">
              <a16:creationId xmlns:a16="http://schemas.microsoft.com/office/drawing/2014/main" id="{00000000-0008-0000-0D00-000082000000}"/>
            </a:ext>
          </a:extLst>
        </xdr:cNvPr>
        <xdr:cNvGrpSpPr>
          <a:grpSpLocks/>
        </xdr:cNvGrpSpPr>
      </xdr:nvGrpSpPr>
      <xdr:grpSpPr bwMode="auto">
        <a:xfrm>
          <a:off x="5200650" y="292100"/>
          <a:ext cx="0" cy="431800"/>
          <a:chOff x="5362575" y="104775"/>
          <a:chExt cx="0" cy="314325"/>
        </a:xfrm>
      </xdr:grpSpPr>
      <xdr:sp macro="" textlink="">
        <xdr:nvSpPr>
          <xdr:cNvPr id="131" name="Rectangle 2">
            <a:extLst>
              <a:ext uri="{FF2B5EF4-FFF2-40B4-BE49-F238E27FC236}">
                <a16:creationId xmlns:a16="http://schemas.microsoft.com/office/drawing/2014/main" id="{00000000-0008-0000-0D00-00008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2" name="Text Box 3">
            <a:extLst>
              <a:ext uri="{FF2B5EF4-FFF2-40B4-BE49-F238E27FC236}">
                <a16:creationId xmlns:a16="http://schemas.microsoft.com/office/drawing/2014/main" id="{00000000-0008-0000-0D00-00008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33" name="Group 15">
          <a:extLst>
            <a:ext uri="{FF2B5EF4-FFF2-40B4-BE49-F238E27FC236}">
              <a16:creationId xmlns:a16="http://schemas.microsoft.com/office/drawing/2014/main" id="{00000000-0008-0000-0D00-000085000000}"/>
            </a:ext>
          </a:extLst>
        </xdr:cNvPr>
        <xdr:cNvGrpSpPr>
          <a:grpSpLocks/>
        </xdr:cNvGrpSpPr>
      </xdr:nvGrpSpPr>
      <xdr:grpSpPr bwMode="auto">
        <a:xfrm>
          <a:off x="5200650" y="292100"/>
          <a:ext cx="0" cy="431800"/>
          <a:chOff x="5362575" y="104775"/>
          <a:chExt cx="0" cy="314325"/>
        </a:xfrm>
      </xdr:grpSpPr>
      <xdr:sp macro="" textlink="">
        <xdr:nvSpPr>
          <xdr:cNvPr id="134" name="Rectangle 16">
            <a:extLst>
              <a:ext uri="{FF2B5EF4-FFF2-40B4-BE49-F238E27FC236}">
                <a16:creationId xmlns:a16="http://schemas.microsoft.com/office/drawing/2014/main" id="{00000000-0008-0000-0D00-00008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5" name="Text Box 17">
            <a:extLst>
              <a:ext uri="{FF2B5EF4-FFF2-40B4-BE49-F238E27FC236}">
                <a16:creationId xmlns:a16="http://schemas.microsoft.com/office/drawing/2014/main" id="{00000000-0008-0000-0D00-00008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36" name="Group 1">
          <a:extLst>
            <a:ext uri="{FF2B5EF4-FFF2-40B4-BE49-F238E27FC236}">
              <a16:creationId xmlns:a16="http://schemas.microsoft.com/office/drawing/2014/main" id="{00000000-0008-0000-0D00-000088000000}"/>
            </a:ext>
          </a:extLst>
        </xdr:cNvPr>
        <xdr:cNvGrpSpPr>
          <a:grpSpLocks/>
        </xdr:cNvGrpSpPr>
      </xdr:nvGrpSpPr>
      <xdr:grpSpPr bwMode="auto">
        <a:xfrm>
          <a:off x="5200650" y="292100"/>
          <a:ext cx="0" cy="431800"/>
          <a:chOff x="7950200" y="104775"/>
          <a:chExt cx="0" cy="314325"/>
        </a:xfrm>
      </xdr:grpSpPr>
      <xdr:sp macro="" textlink="">
        <xdr:nvSpPr>
          <xdr:cNvPr id="137" name="Rectangle 2">
            <a:extLst>
              <a:ext uri="{FF2B5EF4-FFF2-40B4-BE49-F238E27FC236}">
                <a16:creationId xmlns:a16="http://schemas.microsoft.com/office/drawing/2014/main" id="{00000000-0008-0000-0D00-00008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8" name="Text Box 3">
            <a:extLst>
              <a:ext uri="{FF2B5EF4-FFF2-40B4-BE49-F238E27FC236}">
                <a16:creationId xmlns:a16="http://schemas.microsoft.com/office/drawing/2014/main" id="{00000000-0008-0000-0D00-00008A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139" name="Imagen 1">
          <a:extLst>
            <a:ext uri="{FF2B5EF4-FFF2-40B4-BE49-F238E27FC236}">
              <a16:creationId xmlns:a16="http://schemas.microsoft.com/office/drawing/2014/main" id="{00000000-0008-0000-0D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140" name="Group 1">
          <a:extLst>
            <a:ext uri="{FF2B5EF4-FFF2-40B4-BE49-F238E27FC236}">
              <a16:creationId xmlns:a16="http://schemas.microsoft.com/office/drawing/2014/main" id="{00000000-0008-0000-0D00-00008C000000}"/>
            </a:ext>
          </a:extLst>
        </xdr:cNvPr>
        <xdr:cNvGrpSpPr>
          <a:grpSpLocks/>
        </xdr:cNvGrpSpPr>
      </xdr:nvGrpSpPr>
      <xdr:grpSpPr bwMode="auto">
        <a:xfrm>
          <a:off x="5200650" y="292100"/>
          <a:ext cx="0" cy="431800"/>
          <a:chOff x="5362575" y="104775"/>
          <a:chExt cx="0" cy="314325"/>
        </a:xfrm>
      </xdr:grpSpPr>
      <xdr:sp macro="" textlink="">
        <xdr:nvSpPr>
          <xdr:cNvPr id="141" name="Rectangle 2">
            <a:extLst>
              <a:ext uri="{FF2B5EF4-FFF2-40B4-BE49-F238E27FC236}">
                <a16:creationId xmlns:a16="http://schemas.microsoft.com/office/drawing/2014/main" id="{00000000-0008-0000-0D00-00008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2" name="Text Box 3">
            <a:extLst>
              <a:ext uri="{FF2B5EF4-FFF2-40B4-BE49-F238E27FC236}">
                <a16:creationId xmlns:a16="http://schemas.microsoft.com/office/drawing/2014/main" id="{00000000-0008-0000-0D00-00008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43" name="Group 15">
          <a:extLst>
            <a:ext uri="{FF2B5EF4-FFF2-40B4-BE49-F238E27FC236}">
              <a16:creationId xmlns:a16="http://schemas.microsoft.com/office/drawing/2014/main" id="{00000000-0008-0000-0D00-00008F000000}"/>
            </a:ext>
          </a:extLst>
        </xdr:cNvPr>
        <xdr:cNvGrpSpPr>
          <a:grpSpLocks/>
        </xdr:cNvGrpSpPr>
      </xdr:nvGrpSpPr>
      <xdr:grpSpPr bwMode="auto">
        <a:xfrm>
          <a:off x="5200650" y="292100"/>
          <a:ext cx="0" cy="431800"/>
          <a:chOff x="5362575" y="104775"/>
          <a:chExt cx="0" cy="314325"/>
        </a:xfrm>
      </xdr:grpSpPr>
      <xdr:sp macro="" textlink="">
        <xdr:nvSpPr>
          <xdr:cNvPr id="144" name="Rectangle 16">
            <a:extLst>
              <a:ext uri="{FF2B5EF4-FFF2-40B4-BE49-F238E27FC236}">
                <a16:creationId xmlns:a16="http://schemas.microsoft.com/office/drawing/2014/main" id="{00000000-0008-0000-0D00-00009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5" name="Text Box 17">
            <a:extLst>
              <a:ext uri="{FF2B5EF4-FFF2-40B4-BE49-F238E27FC236}">
                <a16:creationId xmlns:a16="http://schemas.microsoft.com/office/drawing/2014/main" id="{00000000-0008-0000-0D00-00009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46" name="Group 1">
          <a:extLst>
            <a:ext uri="{FF2B5EF4-FFF2-40B4-BE49-F238E27FC236}">
              <a16:creationId xmlns:a16="http://schemas.microsoft.com/office/drawing/2014/main" id="{00000000-0008-0000-0D00-000092000000}"/>
            </a:ext>
          </a:extLst>
        </xdr:cNvPr>
        <xdr:cNvGrpSpPr>
          <a:grpSpLocks/>
        </xdr:cNvGrpSpPr>
      </xdr:nvGrpSpPr>
      <xdr:grpSpPr bwMode="auto">
        <a:xfrm>
          <a:off x="5200650" y="292100"/>
          <a:ext cx="0" cy="431800"/>
          <a:chOff x="5362575" y="104775"/>
          <a:chExt cx="0" cy="314325"/>
        </a:xfrm>
      </xdr:grpSpPr>
      <xdr:sp macro="" textlink="">
        <xdr:nvSpPr>
          <xdr:cNvPr id="147" name="Rectangle 2">
            <a:extLst>
              <a:ext uri="{FF2B5EF4-FFF2-40B4-BE49-F238E27FC236}">
                <a16:creationId xmlns:a16="http://schemas.microsoft.com/office/drawing/2014/main" id="{00000000-0008-0000-0D00-00009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8" name="Text Box 3">
            <a:extLst>
              <a:ext uri="{FF2B5EF4-FFF2-40B4-BE49-F238E27FC236}">
                <a16:creationId xmlns:a16="http://schemas.microsoft.com/office/drawing/2014/main" id="{00000000-0008-0000-0D00-00009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49" name="Group 15">
          <a:extLst>
            <a:ext uri="{FF2B5EF4-FFF2-40B4-BE49-F238E27FC236}">
              <a16:creationId xmlns:a16="http://schemas.microsoft.com/office/drawing/2014/main" id="{00000000-0008-0000-0D00-000095000000}"/>
            </a:ext>
          </a:extLst>
        </xdr:cNvPr>
        <xdr:cNvGrpSpPr>
          <a:grpSpLocks/>
        </xdr:cNvGrpSpPr>
      </xdr:nvGrpSpPr>
      <xdr:grpSpPr bwMode="auto">
        <a:xfrm>
          <a:off x="5200650" y="292100"/>
          <a:ext cx="0" cy="431800"/>
          <a:chOff x="5362575" y="104775"/>
          <a:chExt cx="0" cy="314325"/>
        </a:xfrm>
      </xdr:grpSpPr>
      <xdr:sp macro="" textlink="">
        <xdr:nvSpPr>
          <xdr:cNvPr id="150" name="Rectangle 16">
            <a:extLst>
              <a:ext uri="{FF2B5EF4-FFF2-40B4-BE49-F238E27FC236}">
                <a16:creationId xmlns:a16="http://schemas.microsoft.com/office/drawing/2014/main" id="{00000000-0008-0000-0D00-00009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1" name="Text Box 17">
            <a:extLst>
              <a:ext uri="{FF2B5EF4-FFF2-40B4-BE49-F238E27FC236}">
                <a16:creationId xmlns:a16="http://schemas.microsoft.com/office/drawing/2014/main" id="{00000000-0008-0000-0D00-00009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52" name="Group 1">
          <a:extLst>
            <a:ext uri="{FF2B5EF4-FFF2-40B4-BE49-F238E27FC236}">
              <a16:creationId xmlns:a16="http://schemas.microsoft.com/office/drawing/2014/main" id="{00000000-0008-0000-0D00-000098000000}"/>
            </a:ext>
          </a:extLst>
        </xdr:cNvPr>
        <xdr:cNvGrpSpPr>
          <a:grpSpLocks/>
        </xdr:cNvGrpSpPr>
      </xdr:nvGrpSpPr>
      <xdr:grpSpPr bwMode="auto">
        <a:xfrm>
          <a:off x="5200650" y="292100"/>
          <a:ext cx="0" cy="431800"/>
          <a:chOff x="7950200" y="104775"/>
          <a:chExt cx="0" cy="314325"/>
        </a:xfrm>
      </xdr:grpSpPr>
      <xdr:sp macro="" textlink="">
        <xdr:nvSpPr>
          <xdr:cNvPr id="153" name="Rectangle 2">
            <a:extLst>
              <a:ext uri="{FF2B5EF4-FFF2-40B4-BE49-F238E27FC236}">
                <a16:creationId xmlns:a16="http://schemas.microsoft.com/office/drawing/2014/main" id="{00000000-0008-0000-0D00-00009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4" name="Text Box 3">
            <a:extLst>
              <a:ext uri="{FF2B5EF4-FFF2-40B4-BE49-F238E27FC236}">
                <a16:creationId xmlns:a16="http://schemas.microsoft.com/office/drawing/2014/main" id="{00000000-0008-0000-0D00-00009A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55" name="Group 1">
          <a:extLst>
            <a:ext uri="{FF2B5EF4-FFF2-40B4-BE49-F238E27FC236}">
              <a16:creationId xmlns:a16="http://schemas.microsoft.com/office/drawing/2014/main" id="{00000000-0008-0000-0D00-00009B000000}"/>
            </a:ext>
          </a:extLst>
        </xdr:cNvPr>
        <xdr:cNvGrpSpPr>
          <a:grpSpLocks/>
        </xdr:cNvGrpSpPr>
      </xdr:nvGrpSpPr>
      <xdr:grpSpPr bwMode="auto">
        <a:xfrm>
          <a:off x="5200650" y="292100"/>
          <a:ext cx="0" cy="431800"/>
          <a:chOff x="5362575" y="104775"/>
          <a:chExt cx="0" cy="314325"/>
        </a:xfrm>
      </xdr:grpSpPr>
      <xdr:sp macro="" textlink="">
        <xdr:nvSpPr>
          <xdr:cNvPr id="156" name="Rectangle 2">
            <a:extLst>
              <a:ext uri="{FF2B5EF4-FFF2-40B4-BE49-F238E27FC236}">
                <a16:creationId xmlns:a16="http://schemas.microsoft.com/office/drawing/2014/main" id="{00000000-0008-0000-0D00-00009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7" name="Text Box 3">
            <a:extLst>
              <a:ext uri="{FF2B5EF4-FFF2-40B4-BE49-F238E27FC236}">
                <a16:creationId xmlns:a16="http://schemas.microsoft.com/office/drawing/2014/main" id="{00000000-0008-0000-0D00-00009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58" name="Group 15">
          <a:extLst>
            <a:ext uri="{FF2B5EF4-FFF2-40B4-BE49-F238E27FC236}">
              <a16:creationId xmlns:a16="http://schemas.microsoft.com/office/drawing/2014/main" id="{00000000-0008-0000-0D00-00009E000000}"/>
            </a:ext>
          </a:extLst>
        </xdr:cNvPr>
        <xdr:cNvGrpSpPr>
          <a:grpSpLocks/>
        </xdr:cNvGrpSpPr>
      </xdr:nvGrpSpPr>
      <xdr:grpSpPr bwMode="auto">
        <a:xfrm>
          <a:off x="5200650" y="292100"/>
          <a:ext cx="0" cy="431800"/>
          <a:chOff x="5362575" y="104775"/>
          <a:chExt cx="0" cy="314325"/>
        </a:xfrm>
      </xdr:grpSpPr>
      <xdr:sp macro="" textlink="">
        <xdr:nvSpPr>
          <xdr:cNvPr id="159" name="Rectangle 16">
            <a:extLst>
              <a:ext uri="{FF2B5EF4-FFF2-40B4-BE49-F238E27FC236}">
                <a16:creationId xmlns:a16="http://schemas.microsoft.com/office/drawing/2014/main" id="{00000000-0008-0000-0D00-00009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0" name="Text Box 17">
            <a:extLst>
              <a:ext uri="{FF2B5EF4-FFF2-40B4-BE49-F238E27FC236}">
                <a16:creationId xmlns:a16="http://schemas.microsoft.com/office/drawing/2014/main" id="{00000000-0008-0000-0D00-0000A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61" name="Group 1">
          <a:extLst>
            <a:ext uri="{FF2B5EF4-FFF2-40B4-BE49-F238E27FC236}">
              <a16:creationId xmlns:a16="http://schemas.microsoft.com/office/drawing/2014/main" id="{00000000-0008-0000-0D00-0000A1000000}"/>
            </a:ext>
          </a:extLst>
        </xdr:cNvPr>
        <xdr:cNvGrpSpPr>
          <a:grpSpLocks/>
        </xdr:cNvGrpSpPr>
      </xdr:nvGrpSpPr>
      <xdr:grpSpPr bwMode="auto">
        <a:xfrm>
          <a:off x="5200650" y="292100"/>
          <a:ext cx="0" cy="431800"/>
          <a:chOff x="5362575" y="104775"/>
          <a:chExt cx="0" cy="314325"/>
        </a:xfrm>
      </xdr:grpSpPr>
      <xdr:sp macro="" textlink="">
        <xdr:nvSpPr>
          <xdr:cNvPr id="162" name="Rectangle 2">
            <a:extLst>
              <a:ext uri="{FF2B5EF4-FFF2-40B4-BE49-F238E27FC236}">
                <a16:creationId xmlns:a16="http://schemas.microsoft.com/office/drawing/2014/main" id="{00000000-0008-0000-0D00-0000A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3" name="Text Box 3">
            <a:extLst>
              <a:ext uri="{FF2B5EF4-FFF2-40B4-BE49-F238E27FC236}">
                <a16:creationId xmlns:a16="http://schemas.microsoft.com/office/drawing/2014/main" id="{00000000-0008-0000-0D00-0000A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64" name="Group 15">
          <a:extLst>
            <a:ext uri="{FF2B5EF4-FFF2-40B4-BE49-F238E27FC236}">
              <a16:creationId xmlns:a16="http://schemas.microsoft.com/office/drawing/2014/main" id="{00000000-0008-0000-0D00-0000A4000000}"/>
            </a:ext>
          </a:extLst>
        </xdr:cNvPr>
        <xdr:cNvGrpSpPr>
          <a:grpSpLocks/>
        </xdr:cNvGrpSpPr>
      </xdr:nvGrpSpPr>
      <xdr:grpSpPr bwMode="auto">
        <a:xfrm>
          <a:off x="5200650" y="292100"/>
          <a:ext cx="0" cy="431800"/>
          <a:chOff x="5362575" y="104775"/>
          <a:chExt cx="0" cy="314325"/>
        </a:xfrm>
      </xdr:grpSpPr>
      <xdr:sp macro="" textlink="">
        <xdr:nvSpPr>
          <xdr:cNvPr id="165" name="Rectangle 16">
            <a:extLst>
              <a:ext uri="{FF2B5EF4-FFF2-40B4-BE49-F238E27FC236}">
                <a16:creationId xmlns:a16="http://schemas.microsoft.com/office/drawing/2014/main" id="{00000000-0008-0000-0D00-0000A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6" name="Text Box 17">
            <a:extLst>
              <a:ext uri="{FF2B5EF4-FFF2-40B4-BE49-F238E27FC236}">
                <a16:creationId xmlns:a16="http://schemas.microsoft.com/office/drawing/2014/main" id="{00000000-0008-0000-0D00-0000A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67" name="Group 1">
          <a:extLst>
            <a:ext uri="{FF2B5EF4-FFF2-40B4-BE49-F238E27FC236}">
              <a16:creationId xmlns:a16="http://schemas.microsoft.com/office/drawing/2014/main" id="{00000000-0008-0000-0D00-0000A7000000}"/>
            </a:ext>
          </a:extLst>
        </xdr:cNvPr>
        <xdr:cNvGrpSpPr>
          <a:grpSpLocks/>
        </xdr:cNvGrpSpPr>
      </xdr:nvGrpSpPr>
      <xdr:grpSpPr bwMode="auto">
        <a:xfrm>
          <a:off x="5200650" y="292100"/>
          <a:ext cx="0" cy="431800"/>
          <a:chOff x="7950200" y="104775"/>
          <a:chExt cx="0" cy="314325"/>
        </a:xfrm>
      </xdr:grpSpPr>
      <xdr:sp macro="" textlink="">
        <xdr:nvSpPr>
          <xdr:cNvPr id="168" name="Rectangle 2">
            <a:extLst>
              <a:ext uri="{FF2B5EF4-FFF2-40B4-BE49-F238E27FC236}">
                <a16:creationId xmlns:a16="http://schemas.microsoft.com/office/drawing/2014/main" id="{00000000-0008-0000-0D00-0000A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9" name="Text Box 3">
            <a:extLst>
              <a:ext uri="{FF2B5EF4-FFF2-40B4-BE49-F238E27FC236}">
                <a16:creationId xmlns:a16="http://schemas.microsoft.com/office/drawing/2014/main" id="{00000000-0008-0000-0D00-0000A9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70" name="Group 1">
          <a:extLst>
            <a:ext uri="{FF2B5EF4-FFF2-40B4-BE49-F238E27FC236}">
              <a16:creationId xmlns:a16="http://schemas.microsoft.com/office/drawing/2014/main" id="{00000000-0008-0000-0D00-0000AA000000}"/>
            </a:ext>
          </a:extLst>
        </xdr:cNvPr>
        <xdr:cNvGrpSpPr>
          <a:grpSpLocks/>
        </xdr:cNvGrpSpPr>
      </xdr:nvGrpSpPr>
      <xdr:grpSpPr bwMode="auto">
        <a:xfrm>
          <a:off x="5200650" y="292100"/>
          <a:ext cx="0" cy="431800"/>
          <a:chOff x="5362575" y="104775"/>
          <a:chExt cx="0" cy="314325"/>
        </a:xfrm>
      </xdr:grpSpPr>
      <xdr:sp macro="" textlink="">
        <xdr:nvSpPr>
          <xdr:cNvPr id="171" name="Rectangle 2">
            <a:extLst>
              <a:ext uri="{FF2B5EF4-FFF2-40B4-BE49-F238E27FC236}">
                <a16:creationId xmlns:a16="http://schemas.microsoft.com/office/drawing/2014/main" id="{00000000-0008-0000-0D00-0000A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2" name="Text Box 3">
            <a:extLst>
              <a:ext uri="{FF2B5EF4-FFF2-40B4-BE49-F238E27FC236}">
                <a16:creationId xmlns:a16="http://schemas.microsoft.com/office/drawing/2014/main" id="{00000000-0008-0000-0D00-0000A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73" name="Group 15">
          <a:extLst>
            <a:ext uri="{FF2B5EF4-FFF2-40B4-BE49-F238E27FC236}">
              <a16:creationId xmlns:a16="http://schemas.microsoft.com/office/drawing/2014/main" id="{00000000-0008-0000-0D00-0000AD000000}"/>
            </a:ext>
          </a:extLst>
        </xdr:cNvPr>
        <xdr:cNvGrpSpPr>
          <a:grpSpLocks/>
        </xdr:cNvGrpSpPr>
      </xdr:nvGrpSpPr>
      <xdr:grpSpPr bwMode="auto">
        <a:xfrm>
          <a:off x="5200650" y="292100"/>
          <a:ext cx="0" cy="431800"/>
          <a:chOff x="5362575" y="104775"/>
          <a:chExt cx="0" cy="314325"/>
        </a:xfrm>
      </xdr:grpSpPr>
      <xdr:sp macro="" textlink="">
        <xdr:nvSpPr>
          <xdr:cNvPr id="174" name="Rectangle 16">
            <a:extLst>
              <a:ext uri="{FF2B5EF4-FFF2-40B4-BE49-F238E27FC236}">
                <a16:creationId xmlns:a16="http://schemas.microsoft.com/office/drawing/2014/main" id="{00000000-0008-0000-0D00-0000A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5" name="Text Box 17">
            <a:extLst>
              <a:ext uri="{FF2B5EF4-FFF2-40B4-BE49-F238E27FC236}">
                <a16:creationId xmlns:a16="http://schemas.microsoft.com/office/drawing/2014/main" id="{00000000-0008-0000-0D00-0000A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76" name="Group 1">
          <a:extLst>
            <a:ext uri="{FF2B5EF4-FFF2-40B4-BE49-F238E27FC236}">
              <a16:creationId xmlns:a16="http://schemas.microsoft.com/office/drawing/2014/main" id="{00000000-0008-0000-0D00-0000B0000000}"/>
            </a:ext>
          </a:extLst>
        </xdr:cNvPr>
        <xdr:cNvGrpSpPr>
          <a:grpSpLocks/>
        </xdr:cNvGrpSpPr>
      </xdr:nvGrpSpPr>
      <xdr:grpSpPr bwMode="auto">
        <a:xfrm>
          <a:off x="5200650" y="292100"/>
          <a:ext cx="0" cy="431800"/>
          <a:chOff x="5362575" y="104775"/>
          <a:chExt cx="0" cy="314325"/>
        </a:xfrm>
      </xdr:grpSpPr>
      <xdr:sp macro="" textlink="">
        <xdr:nvSpPr>
          <xdr:cNvPr id="177" name="Rectangle 2">
            <a:extLst>
              <a:ext uri="{FF2B5EF4-FFF2-40B4-BE49-F238E27FC236}">
                <a16:creationId xmlns:a16="http://schemas.microsoft.com/office/drawing/2014/main" id="{00000000-0008-0000-0D00-0000B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8" name="Text Box 3">
            <a:extLst>
              <a:ext uri="{FF2B5EF4-FFF2-40B4-BE49-F238E27FC236}">
                <a16:creationId xmlns:a16="http://schemas.microsoft.com/office/drawing/2014/main" id="{00000000-0008-0000-0D00-0000B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79" name="Group 15">
          <a:extLst>
            <a:ext uri="{FF2B5EF4-FFF2-40B4-BE49-F238E27FC236}">
              <a16:creationId xmlns:a16="http://schemas.microsoft.com/office/drawing/2014/main" id="{00000000-0008-0000-0D00-0000B3000000}"/>
            </a:ext>
          </a:extLst>
        </xdr:cNvPr>
        <xdr:cNvGrpSpPr>
          <a:grpSpLocks/>
        </xdr:cNvGrpSpPr>
      </xdr:nvGrpSpPr>
      <xdr:grpSpPr bwMode="auto">
        <a:xfrm>
          <a:off x="5200650" y="292100"/>
          <a:ext cx="0" cy="431800"/>
          <a:chOff x="5362575" y="104775"/>
          <a:chExt cx="0" cy="314325"/>
        </a:xfrm>
      </xdr:grpSpPr>
      <xdr:sp macro="" textlink="">
        <xdr:nvSpPr>
          <xdr:cNvPr id="180" name="Rectangle 16">
            <a:extLst>
              <a:ext uri="{FF2B5EF4-FFF2-40B4-BE49-F238E27FC236}">
                <a16:creationId xmlns:a16="http://schemas.microsoft.com/office/drawing/2014/main" id="{00000000-0008-0000-0D00-0000B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1" name="Text Box 17">
            <a:extLst>
              <a:ext uri="{FF2B5EF4-FFF2-40B4-BE49-F238E27FC236}">
                <a16:creationId xmlns:a16="http://schemas.microsoft.com/office/drawing/2014/main" id="{00000000-0008-0000-0D00-0000B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82" name="Group 1">
          <a:extLst>
            <a:ext uri="{FF2B5EF4-FFF2-40B4-BE49-F238E27FC236}">
              <a16:creationId xmlns:a16="http://schemas.microsoft.com/office/drawing/2014/main" id="{00000000-0008-0000-0D00-0000B6000000}"/>
            </a:ext>
          </a:extLst>
        </xdr:cNvPr>
        <xdr:cNvGrpSpPr>
          <a:grpSpLocks/>
        </xdr:cNvGrpSpPr>
      </xdr:nvGrpSpPr>
      <xdr:grpSpPr bwMode="auto">
        <a:xfrm>
          <a:off x="5200650" y="292100"/>
          <a:ext cx="0" cy="431800"/>
          <a:chOff x="7950200" y="104775"/>
          <a:chExt cx="0" cy="314325"/>
        </a:xfrm>
      </xdr:grpSpPr>
      <xdr:sp macro="" textlink="">
        <xdr:nvSpPr>
          <xdr:cNvPr id="183" name="Rectangle 2">
            <a:extLst>
              <a:ext uri="{FF2B5EF4-FFF2-40B4-BE49-F238E27FC236}">
                <a16:creationId xmlns:a16="http://schemas.microsoft.com/office/drawing/2014/main" id="{00000000-0008-0000-0D00-0000B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4" name="Text Box 3">
            <a:extLst>
              <a:ext uri="{FF2B5EF4-FFF2-40B4-BE49-F238E27FC236}">
                <a16:creationId xmlns:a16="http://schemas.microsoft.com/office/drawing/2014/main" id="{00000000-0008-0000-0D00-0000B8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185" name="Imagen 1">
          <a:extLst>
            <a:ext uri="{FF2B5EF4-FFF2-40B4-BE49-F238E27FC236}">
              <a16:creationId xmlns:a16="http://schemas.microsoft.com/office/drawing/2014/main" id="{00000000-0008-0000-0D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287" name="Group 1">
          <a:extLst>
            <a:ext uri="{FF2B5EF4-FFF2-40B4-BE49-F238E27FC236}">
              <a16:creationId xmlns:a16="http://schemas.microsoft.com/office/drawing/2014/main" id="{00000000-0008-0000-0100-00002F280000}"/>
            </a:ext>
          </a:extLst>
        </xdr:cNvPr>
        <xdr:cNvGrpSpPr>
          <a:grpSpLocks/>
        </xdr:cNvGrpSpPr>
      </xdr:nvGrpSpPr>
      <xdr:grpSpPr bwMode="auto">
        <a:xfrm>
          <a:off x="3869531" y="101600"/>
          <a:ext cx="0" cy="431800"/>
          <a:chOff x="5362575" y="104775"/>
          <a:chExt cx="0" cy="314325"/>
        </a:xfrm>
      </xdr:grpSpPr>
      <xdr:sp macro="" textlink="">
        <xdr:nvSpPr>
          <xdr:cNvPr id="10331" name="Rectangle 2">
            <a:extLst>
              <a:ext uri="{FF2B5EF4-FFF2-40B4-BE49-F238E27FC236}">
                <a16:creationId xmlns:a16="http://schemas.microsoft.com/office/drawing/2014/main" id="{00000000-0008-0000-0100-00005B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88" name="Group 15">
          <a:extLst>
            <a:ext uri="{FF2B5EF4-FFF2-40B4-BE49-F238E27FC236}">
              <a16:creationId xmlns:a16="http://schemas.microsoft.com/office/drawing/2014/main" id="{00000000-0008-0000-0100-000030280000}"/>
            </a:ext>
          </a:extLst>
        </xdr:cNvPr>
        <xdr:cNvGrpSpPr>
          <a:grpSpLocks/>
        </xdr:cNvGrpSpPr>
      </xdr:nvGrpSpPr>
      <xdr:grpSpPr bwMode="auto">
        <a:xfrm>
          <a:off x="3869531" y="101600"/>
          <a:ext cx="0" cy="431800"/>
          <a:chOff x="5362575" y="104775"/>
          <a:chExt cx="0" cy="314325"/>
        </a:xfrm>
      </xdr:grpSpPr>
      <xdr:sp macro="" textlink="">
        <xdr:nvSpPr>
          <xdr:cNvPr id="10329" name="Rectangle 16">
            <a:extLst>
              <a:ext uri="{FF2B5EF4-FFF2-40B4-BE49-F238E27FC236}">
                <a16:creationId xmlns:a16="http://schemas.microsoft.com/office/drawing/2014/main" id="{00000000-0008-0000-0100-000059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89" name="Group 1">
          <a:extLst>
            <a:ext uri="{FF2B5EF4-FFF2-40B4-BE49-F238E27FC236}">
              <a16:creationId xmlns:a16="http://schemas.microsoft.com/office/drawing/2014/main" id="{00000000-0008-0000-0100-000031280000}"/>
            </a:ext>
          </a:extLst>
        </xdr:cNvPr>
        <xdr:cNvGrpSpPr>
          <a:grpSpLocks/>
        </xdr:cNvGrpSpPr>
      </xdr:nvGrpSpPr>
      <xdr:grpSpPr bwMode="auto">
        <a:xfrm>
          <a:off x="3869531" y="101600"/>
          <a:ext cx="0" cy="431800"/>
          <a:chOff x="5362575" y="104775"/>
          <a:chExt cx="0" cy="314325"/>
        </a:xfrm>
      </xdr:grpSpPr>
      <xdr:sp macro="" textlink="">
        <xdr:nvSpPr>
          <xdr:cNvPr id="10327" name="Rectangle 2">
            <a:extLst>
              <a:ext uri="{FF2B5EF4-FFF2-40B4-BE49-F238E27FC236}">
                <a16:creationId xmlns:a16="http://schemas.microsoft.com/office/drawing/2014/main" id="{00000000-0008-0000-0100-000057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0" name="Group 15">
          <a:extLst>
            <a:ext uri="{FF2B5EF4-FFF2-40B4-BE49-F238E27FC236}">
              <a16:creationId xmlns:a16="http://schemas.microsoft.com/office/drawing/2014/main" id="{00000000-0008-0000-0100-000032280000}"/>
            </a:ext>
          </a:extLst>
        </xdr:cNvPr>
        <xdr:cNvGrpSpPr>
          <a:grpSpLocks/>
        </xdr:cNvGrpSpPr>
      </xdr:nvGrpSpPr>
      <xdr:grpSpPr bwMode="auto">
        <a:xfrm>
          <a:off x="3869531" y="101600"/>
          <a:ext cx="0" cy="431800"/>
          <a:chOff x="5362575" y="104775"/>
          <a:chExt cx="0" cy="314325"/>
        </a:xfrm>
      </xdr:grpSpPr>
      <xdr:sp macro="" textlink="">
        <xdr:nvSpPr>
          <xdr:cNvPr id="10325" name="Rectangle 16">
            <a:extLst>
              <a:ext uri="{FF2B5EF4-FFF2-40B4-BE49-F238E27FC236}">
                <a16:creationId xmlns:a16="http://schemas.microsoft.com/office/drawing/2014/main" id="{00000000-0008-0000-0100-000055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1" name="Group 1">
          <a:extLst>
            <a:ext uri="{FF2B5EF4-FFF2-40B4-BE49-F238E27FC236}">
              <a16:creationId xmlns:a16="http://schemas.microsoft.com/office/drawing/2014/main" id="{00000000-0008-0000-0100-000033280000}"/>
            </a:ext>
          </a:extLst>
        </xdr:cNvPr>
        <xdr:cNvGrpSpPr>
          <a:grpSpLocks/>
        </xdr:cNvGrpSpPr>
      </xdr:nvGrpSpPr>
      <xdr:grpSpPr bwMode="auto">
        <a:xfrm>
          <a:off x="3869531" y="101600"/>
          <a:ext cx="0" cy="431800"/>
          <a:chOff x="7950200" y="104775"/>
          <a:chExt cx="0" cy="314325"/>
        </a:xfrm>
      </xdr:grpSpPr>
      <xdr:sp macro="" textlink="">
        <xdr:nvSpPr>
          <xdr:cNvPr id="10323" name="Rectangle 2">
            <a:extLst>
              <a:ext uri="{FF2B5EF4-FFF2-40B4-BE49-F238E27FC236}">
                <a16:creationId xmlns:a16="http://schemas.microsoft.com/office/drawing/2014/main" id="{00000000-0008-0000-0100-000053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2" name="Group 1">
          <a:extLst>
            <a:ext uri="{FF2B5EF4-FFF2-40B4-BE49-F238E27FC236}">
              <a16:creationId xmlns:a16="http://schemas.microsoft.com/office/drawing/2014/main" id="{00000000-0008-0000-0100-000034280000}"/>
            </a:ext>
          </a:extLst>
        </xdr:cNvPr>
        <xdr:cNvGrpSpPr>
          <a:grpSpLocks/>
        </xdr:cNvGrpSpPr>
      </xdr:nvGrpSpPr>
      <xdr:grpSpPr bwMode="auto">
        <a:xfrm>
          <a:off x="3869531" y="101600"/>
          <a:ext cx="0" cy="431800"/>
          <a:chOff x="5362575" y="104775"/>
          <a:chExt cx="0" cy="314325"/>
        </a:xfrm>
      </xdr:grpSpPr>
      <xdr:sp macro="" textlink="">
        <xdr:nvSpPr>
          <xdr:cNvPr id="10321" name="Rectangle 2">
            <a:extLst>
              <a:ext uri="{FF2B5EF4-FFF2-40B4-BE49-F238E27FC236}">
                <a16:creationId xmlns:a16="http://schemas.microsoft.com/office/drawing/2014/main" id="{00000000-0008-0000-0100-000051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3" name="Group 15">
          <a:extLst>
            <a:ext uri="{FF2B5EF4-FFF2-40B4-BE49-F238E27FC236}">
              <a16:creationId xmlns:a16="http://schemas.microsoft.com/office/drawing/2014/main" id="{00000000-0008-0000-0100-000035280000}"/>
            </a:ext>
          </a:extLst>
        </xdr:cNvPr>
        <xdr:cNvGrpSpPr>
          <a:grpSpLocks/>
        </xdr:cNvGrpSpPr>
      </xdr:nvGrpSpPr>
      <xdr:grpSpPr bwMode="auto">
        <a:xfrm>
          <a:off x="3869531" y="101600"/>
          <a:ext cx="0" cy="431800"/>
          <a:chOff x="5362575" y="104775"/>
          <a:chExt cx="0" cy="314325"/>
        </a:xfrm>
      </xdr:grpSpPr>
      <xdr:sp macro="" textlink="">
        <xdr:nvSpPr>
          <xdr:cNvPr id="10319" name="Rectangle 16">
            <a:extLst>
              <a:ext uri="{FF2B5EF4-FFF2-40B4-BE49-F238E27FC236}">
                <a16:creationId xmlns:a16="http://schemas.microsoft.com/office/drawing/2014/main" id="{00000000-0008-0000-0100-00004F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4" name="Group 1">
          <a:extLst>
            <a:ext uri="{FF2B5EF4-FFF2-40B4-BE49-F238E27FC236}">
              <a16:creationId xmlns:a16="http://schemas.microsoft.com/office/drawing/2014/main" id="{00000000-0008-0000-0100-000036280000}"/>
            </a:ext>
          </a:extLst>
        </xdr:cNvPr>
        <xdr:cNvGrpSpPr>
          <a:grpSpLocks/>
        </xdr:cNvGrpSpPr>
      </xdr:nvGrpSpPr>
      <xdr:grpSpPr bwMode="auto">
        <a:xfrm>
          <a:off x="3869531" y="101600"/>
          <a:ext cx="0" cy="431800"/>
          <a:chOff x="5362575" y="104775"/>
          <a:chExt cx="0" cy="314325"/>
        </a:xfrm>
      </xdr:grpSpPr>
      <xdr:sp macro="" textlink="">
        <xdr:nvSpPr>
          <xdr:cNvPr id="10317" name="Rectangle 2">
            <a:extLst>
              <a:ext uri="{FF2B5EF4-FFF2-40B4-BE49-F238E27FC236}">
                <a16:creationId xmlns:a16="http://schemas.microsoft.com/office/drawing/2014/main" id="{00000000-0008-0000-0100-00004D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5" name="Group 15">
          <a:extLst>
            <a:ext uri="{FF2B5EF4-FFF2-40B4-BE49-F238E27FC236}">
              <a16:creationId xmlns:a16="http://schemas.microsoft.com/office/drawing/2014/main" id="{00000000-0008-0000-0100-000037280000}"/>
            </a:ext>
          </a:extLst>
        </xdr:cNvPr>
        <xdr:cNvGrpSpPr>
          <a:grpSpLocks/>
        </xdr:cNvGrpSpPr>
      </xdr:nvGrpSpPr>
      <xdr:grpSpPr bwMode="auto">
        <a:xfrm>
          <a:off x="3869531" y="101600"/>
          <a:ext cx="0" cy="431800"/>
          <a:chOff x="5362575" y="104775"/>
          <a:chExt cx="0" cy="314325"/>
        </a:xfrm>
      </xdr:grpSpPr>
      <xdr:sp macro="" textlink="">
        <xdr:nvSpPr>
          <xdr:cNvPr id="10315" name="Rectangle 16">
            <a:extLst>
              <a:ext uri="{FF2B5EF4-FFF2-40B4-BE49-F238E27FC236}">
                <a16:creationId xmlns:a16="http://schemas.microsoft.com/office/drawing/2014/main" id="{00000000-0008-0000-0100-00004B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6" name="Group 1">
          <a:extLst>
            <a:ext uri="{FF2B5EF4-FFF2-40B4-BE49-F238E27FC236}">
              <a16:creationId xmlns:a16="http://schemas.microsoft.com/office/drawing/2014/main" id="{00000000-0008-0000-0100-000038280000}"/>
            </a:ext>
          </a:extLst>
        </xdr:cNvPr>
        <xdr:cNvGrpSpPr>
          <a:grpSpLocks/>
        </xdr:cNvGrpSpPr>
      </xdr:nvGrpSpPr>
      <xdr:grpSpPr bwMode="auto">
        <a:xfrm>
          <a:off x="3869531" y="101600"/>
          <a:ext cx="0" cy="431800"/>
          <a:chOff x="7950200" y="104775"/>
          <a:chExt cx="0" cy="314325"/>
        </a:xfrm>
      </xdr:grpSpPr>
      <xdr:sp macro="" textlink="">
        <xdr:nvSpPr>
          <xdr:cNvPr id="10313" name="Rectangle 2">
            <a:extLst>
              <a:ext uri="{FF2B5EF4-FFF2-40B4-BE49-F238E27FC236}">
                <a16:creationId xmlns:a16="http://schemas.microsoft.com/office/drawing/2014/main" id="{00000000-0008-0000-0100-000049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7" name="Group 1">
          <a:extLst>
            <a:ext uri="{FF2B5EF4-FFF2-40B4-BE49-F238E27FC236}">
              <a16:creationId xmlns:a16="http://schemas.microsoft.com/office/drawing/2014/main" id="{00000000-0008-0000-0100-000039280000}"/>
            </a:ext>
          </a:extLst>
        </xdr:cNvPr>
        <xdr:cNvGrpSpPr>
          <a:grpSpLocks/>
        </xdr:cNvGrpSpPr>
      </xdr:nvGrpSpPr>
      <xdr:grpSpPr bwMode="auto">
        <a:xfrm>
          <a:off x="3869531" y="101600"/>
          <a:ext cx="0" cy="431800"/>
          <a:chOff x="5362575" y="104775"/>
          <a:chExt cx="0" cy="314325"/>
        </a:xfrm>
      </xdr:grpSpPr>
      <xdr:sp macro="" textlink="">
        <xdr:nvSpPr>
          <xdr:cNvPr id="10311" name="Rectangle 2">
            <a:extLst>
              <a:ext uri="{FF2B5EF4-FFF2-40B4-BE49-F238E27FC236}">
                <a16:creationId xmlns:a16="http://schemas.microsoft.com/office/drawing/2014/main" id="{00000000-0008-0000-0100-000047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8" name="Group 15">
          <a:extLst>
            <a:ext uri="{FF2B5EF4-FFF2-40B4-BE49-F238E27FC236}">
              <a16:creationId xmlns:a16="http://schemas.microsoft.com/office/drawing/2014/main" id="{00000000-0008-0000-0100-00003A280000}"/>
            </a:ext>
          </a:extLst>
        </xdr:cNvPr>
        <xdr:cNvGrpSpPr>
          <a:grpSpLocks/>
        </xdr:cNvGrpSpPr>
      </xdr:nvGrpSpPr>
      <xdr:grpSpPr bwMode="auto">
        <a:xfrm>
          <a:off x="3869531" y="101600"/>
          <a:ext cx="0" cy="431800"/>
          <a:chOff x="5362575" y="104775"/>
          <a:chExt cx="0" cy="314325"/>
        </a:xfrm>
      </xdr:grpSpPr>
      <xdr:sp macro="" textlink="">
        <xdr:nvSpPr>
          <xdr:cNvPr id="10309" name="Rectangle 16">
            <a:extLst>
              <a:ext uri="{FF2B5EF4-FFF2-40B4-BE49-F238E27FC236}">
                <a16:creationId xmlns:a16="http://schemas.microsoft.com/office/drawing/2014/main" id="{00000000-0008-0000-0100-000045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9" name="Group 1">
          <a:extLst>
            <a:ext uri="{FF2B5EF4-FFF2-40B4-BE49-F238E27FC236}">
              <a16:creationId xmlns:a16="http://schemas.microsoft.com/office/drawing/2014/main" id="{00000000-0008-0000-0100-00003B280000}"/>
            </a:ext>
          </a:extLst>
        </xdr:cNvPr>
        <xdr:cNvGrpSpPr>
          <a:grpSpLocks/>
        </xdr:cNvGrpSpPr>
      </xdr:nvGrpSpPr>
      <xdr:grpSpPr bwMode="auto">
        <a:xfrm>
          <a:off x="3869531" y="101600"/>
          <a:ext cx="0" cy="431800"/>
          <a:chOff x="5362575" y="104775"/>
          <a:chExt cx="0" cy="314325"/>
        </a:xfrm>
      </xdr:grpSpPr>
      <xdr:sp macro="" textlink="">
        <xdr:nvSpPr>
          <xdr:cNvPr id="10307" name="Rectangle 2">
            <a:extLst>
              <a:ext uri="{FF2B5EF4-FFF2-40B4-BE49-F238E27FC236}">
                <a16:creationId xmlns:a16="http://schemas.microsoft.com/office/drawing/2014/main" id="{00000000-0008-0000-0100-000043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300" name="Group 15">
          <a:extLst>
            <a:ext uri="{FF2B5EF4-FFF2-40B4-BE49-F238E27FC236}">
              <a16:creationId xmlns:a16="http://schemas.microsoft.com/office/drawing/2014/main" id="{00000000-0008-0000-0100-00003C280000}"/>
            </a:ext>
          </a:extLst>
        </xdr:cNvPr>
        <xdr:cNvGrpSpPr>
          <a:grpSpLocks/>
        </xdr:cNvGrpSpPr>
      </xdr:nvGrpSpPr>
      <xdr:grpSpPr bwMode="auto">
        <a:xfrm>
          <a:off x="3869531" y="101600"/>
          <a:ext cx="0" cy="431800"/>
          <a:chOff x="5362575" y="104775"/>
          <a:chExt cx="0" cy="314325"/>
        </a:xfrm>
      </xdr:grpSpPr>
      <xdr:sp macro="" textlink="">
        <xdr:nvSpPr>
          <xdr:cNvPr id="10305" name="Rectangle 16">
            <a:extLst>
              <a:ext uri="{FF2B5EF4-FFF2-40B4-BE49-F238E27FC236}">
                <a16:creationId xmlns:a16="http://schemas.microsoft.com/office/drawing/2014/main" id="{00000000-0008-0000-0100-000041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301" name="Group 1">
          <a:extLst>
            <a:ext uri="{FF2B5EF4-FFF2-40B4-BE49-F238E27FC236}">
              <a16:creationId xmlns:a16="http://schemas.microsoft.com/office/drawing/2014/main" id="{00000000-0008-0000-0100-00003D280000}"/>
            </a:ext>
          </a:extLst>
        </xdr:cNvPr>
        <xdr:cNvGrpSpPr>
          <a:grpSpLocks/>
        </xdr:cNvGrpSpPr>
      </xdr:nvGrpSpPr>
      <xdr:grpSpPr bwMode="auto">
        <a:xfrm>
          <a:off x="3869531" y="101600"/>
          <a:ext cx="0" cy="431800"/>
          <a:chOff x="7950200" y="104775"/>
          <a:chExt cx="0" cy="314325"/>
        </a:xfrm>
      </xdr:grpSpPr>
      <xdr:sp macro="" textlink="">
        <xdr:nvSpPr>
          <xdr:cNvPr id="10303" name="Rectangle 2">
            <a:extLst>
              <a:ext uri="{FF2B5EF4-FFF2-40B4-BE49-F238E27FC236}">
                <a16:creationId xmlns:a16="http://schemas.microsoft.com/office/drawing/2014/main" id="{00000000-0008-0000-0100-00003F2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0302" name="Imagen 1">
          <a:extLst>
            <a:ext uri="{FF2B5EF4-FFF2-40B4-BE49-F238E27FC236}">
              <a16:creationId xmlns:a16="http://schemas.microsoft.com/office/drawing/2014/main" id="{00000000-0008-0000-0100-00003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1268" name="Imagen 1">
          <a:extLst>
            <a:ext uri="{FF2B5EF4-FFF2-40B4-BE49-F238E27FC236}">
              <a16:creationId xmlns:a16="http://schemas.microsoft.com/office/drawing/2014/main" id="{00000000-0008-0000-0200-000004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1066800</xdr:colOff>
      <xdr:row>49</xdr:row>
      <xdr:rowOff>85725</xdr:rowOff>
    </xdr:from>
    <xdr:to>
      <xdr:col>14</xdr:col>
      <xdr:colOff>381000</xdr:colOff>
      <xdr:row>64</xdr:row>
      <xdr:rowOff>19050</xdr:rowOff>
    </xdr:to>
    <xdr:graphicFrame macro="">
      <xdr:nvGraphicFramePr>
        <xdr:cNvPr id="11269" name="Chart 1">
          <a:extLst>
            <a:ext uri="{FF2B5EF4-FFF2-40B4-BE49-F238E27FC236}">
              <a16:creationId xmlns:a16="http://schemas.microsoft.com/office/drawing/2014/main" id="{00000000-0008-0000-0200-000005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2335" name="Group 1">
          <a:extLst>
            <a:ext uri="{FF2B5EF4-FFF2-40B4-BE49-F238E27FC236}">
              <a16:creationId xmlns:a16="http://schemas.microsoft.com/office/drawing/2014/main" id="{00000000-0008-0000-0300-00002F300000}"/>
            </a:ext>
          </a:extLst>
        </xdr:cNvPr>
        <xdr:cNvGrpSpPr>
          <a:grpSpLocks/>
        </xdr:cNvGrpSpPr>
      </xdr:nvGrpSpPr>
      <xdr:grpSpPr bwMode="auto">
        <a:xfrm>
          <a:off x="3587750" y="101600"/>
          <a:ext cx="0" cy="431800"/>
          <a:chOff x="5362575" y="104775"/>
          <a:chExt cx="0" cy="314325"/>
        </a:xfrm>
      </xdr:grpSpPr>
      <xdr:sp macro="" textlink="">
        <xdr:nvSpPr>
          <xdr:cNvPr id="12379" name="Rectangle 2">
            <a:extLst>
              <a:ext uri="{FF2B5EF4-FFF2-40B4-BE49-F238E27FC236}">
                <a16:creationId xmlns:a16="http://schemas.microsoft.com/office/drawing/2014/main" id="{00000000-0008-0000-0300-00005B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36" name="Group 15">
          <a:extLst>
            <a:ext uri="{FF2B5EF4-FFF2-40B4-BE49-F238E27FC236}">
              <a16:creationId xmlns:a16="http://schemas.microsoft.com/office/drawing/2014/main" id="{00000000-0008-0000-0300-000030300000}"/>
            </a:ext>
          </a:extLst>
        </xdr:cNvPr>
        <xdr:cNvGrpSpPr>
          <a:grpSpLocks/>
        </xdr:cNvGrpSpPr>
      </xdr:nvGrpSpPr>
      <xdr:grpSpPr bwMode="auto">
        <a:xfrm>
          <a:off x="3587750" y="101600"/>
          <a:ext cx="0" cy="431800"/>
          <a:chOff x="5362575" y="104775"/>
          <a:chExt cx="0" cy="314325"/>
        </a:xfrm>
      </xdr:grpSpPr>
      <xdr:sp macro="" textlink="">
        <xdr:nvSpPr>
          <xdr:cNvPr id="12377" name="Rectangle 16">
            <a:extLst>
              <a:ext uri="{FF2B5EF4-FFF2-40B4-BE49-F238E27FC236}">
                <a16:creationId xmlns:a16="http://schemas.microsoft.com/office/drawing/2014/main" id="{00000000-0008-0000-0300-000059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37" name="Group 1">
          <a:extLst>
            <a:ext uri="{FF2B5EF4-FFF2-40B4-BE49-F238E27FC236}">
              <a16:creationId xmlns:a16="http://schemas.microsoft.com/office/drawing/2014/main" id="{00000000-0008-0000-0300-000031300000}"/>
            </a:ext>
          </a:extLst>
        </xdr:cNvPr>
        <xdr:cNvGrpSpPr>
          <a:grpSpLocks/>
        </xdr:cNvGrpSpPr>
      </xdr:nvGrpSpPr>
      <xdr:grpSpPr bwMode="auto">
        <a:xfrm>
          <a:off x="3587750" y="101600"/>
          <a:ext cx="0" cy="431800"/>
          <a:chOff x="5362575" y="104775"/>
          <a:chExt cx="0" cy="314325"/>
        </a:xfrm>
      </xdr:grpSpPr>
      <xdr:sp macro="" textlink="">
        <xdr:nvSpPr>
          <xdr:cNvPr id="12375" name="Rectangle 2">
            <a:extLst>
              <a:ext uri="{FF2B5EF4-FFF2-40B4-BE49-F238E27FC236}">
                <a16:creationId xmlns:a16="http://schemas.microsoft.com/office/drawing/2014/main" id="{00000000-0008-0000-0300-000057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38" name="Group 15">
          <a:extLst>
            <a:ext uri="{FF2B5EF4-FFF2-40B4-BE49-F238E27FC236}">
              <a16:creationId xmlns:a16="http://schemas.microsoft.com/office/drawing/2014/main" id="{00000000-0008-0000-0300-000032300000}"/>
            </a:ext>
          </a:extLst>
        </xdr:cNvPr>
        <xdr:cNvGrpSpPr>
          <a:grpSpLocks/>
        </xdr:cNvGrpSpPr>
      </xdr:nvGrpSpPr>
      <xdr:grpSpPr bwMode="auto">
        <a:xfrm>
          <a:off x="3587750" y="101600"/>
          <a:ext cx="0" cy="431800"/>
          <a:chOff x="5362575" y="104775"/>
          <a:chExt cx="0" cy="314325"/>
        </a:xfrm>
      </xdr:grpSpPr>
      <xdr:sp macro="" textlink="">
        <xdr:nvSpPr>
          <xdr:cNvPr id="12373" name="Rectangle 16">
            <a:extLst>
              <a:ext uri="{FF2B5EF4-FFF2-40B4-BE49-F238E27FC236}">
                <a16:creationId xmlns:a16="http://schemas.microsoft.com/office/drawing/2014/main" id="{00000000-0008-0000-0300-000055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39" name="Group 1">
          <a:extLst>
            <a:ext uri="{FF2B5EF4-FFF2-40B4-BE49-F238E27FC236}">
              <a16:creationId xmlns:a16="http://schemas.microsoft.com/office/drawing/2014/main" id="{00000000-0008-0000-0300-000033300000}"/>
            </a:ext>
          </a:extLst>
        </xdr:cNvPr>
        <xdr:cNvGrpSpPr>
          <a:grpSpLocks/>
        </xdr:cNvGrpSpPr>
      </xdr:nvGrpSpPr>
      <xdr:grpSpPr bwMode="auto">
        <a:xfrm>
          <a:off x="3587750" y="101600"/>
          <a:ext cx="0" cy="431800"/>
          <a:chOff x="7950200" y="104775"/>
          <a:chExt cx="0" cy="314325"/>
        </a:xfrm>
      </xdr:grpSpPr>
      <xdr:sp macro="" textlink="">
        <xdr:nvSpPr>
          <xdr:cNvPr id="12371" name="Rectangle 2">
            <a:extLst>
              <a:ext uri="{FF2B5EF4-FFF2-40B4-BE49-F238E27FC236}">
                <a16:creationId xmlns:a16="http://schemas.microsoft.com/office/drawing/2014/main" id="{00000000-0008-0000-0300-000053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0" name="Group 1">
          <a:extLst>
            <a:ext uri="{FF2B5EF4-FFF2-40B4-BE49-F238E27FC236}">
              <a16:creationId xmlns:a16="http://schemas.microsoft.com/office/drawing/2014/main" id="{00000000-0008-0000-0300-000034300000}"/>
            </a:ext>
          </a:extLst>
        </xdr:cNvPr>
        <xdr:cNvGrpSpPr>
          <a:grpSpLocks/>
        </xdr:cNvGrpSpPr>
      </xdr:nvGrpSpPr>
      <xdr:grpSpPr bwMode="auto">
        <a:xfrm>
          <a:off x="3587750" y="101600"/>
          <a:ext cx="0" cy="431800"/>
          <a:chOff x="5362575" y="104775"/>
          <a:chExt cx="0" cy="314325"/>
        </a:xfrm>
      </xdr:grpSpPr>
      <xdr:sp macro="" textlink="">
        <xdr:nvSpPr>
          <xdr:cNvPr id="12369" name="Rectangle 2">
            <a:extLst>
              <a:ext uri="{FF2B5EF4-FFF2-40B4-BE49-F238E27FC236}">
                <a16:creationId xmlns:a16="http://schemas.microsoft.com/office/drawing/2014/main" id="{00000000-0008-0000-0300-000051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1" name="Group 15">
          <a:extLst>
            <a:ext uri="{FF2B5EF4-FFF2-40B4-BE49-F238E27FC236}">
              <a16:creationId xmlns:a16="http://schemas.microsoft.com/office/drawing/2014/main" id="{00000000-0008-0000-0300-000035300000}"/>
            </a:ext>
          </a:extLst>
        </xdr:cNvPr>
        <xdr:cNvGrpSpPr>
          <a:grpSpLocks/>
        </xdr:cNvGrpSpPr>
      </xdr:nvGrpSpPr>
      <xdr:grpSpPr bwMode="auto">
        <a:xfrm>
          <a:off x="3587750" y="101600"/>
          <a:ext cx="0" cy="431800"/>
          <a:chOff x="5362575" y="104775"/>
          <a:chExt cx="0" cy="314325"/>
        </a:xfrm>
      </xdr:grpSpPr>
      <xdr:sp macro="" textlink="">
        <xdr:nvSpPr>
          <xdr:cNvPr id="12367" name="Rectangle 16">
            <a:extLst>
              <a:ext uri="{FF2B5EF4-FFF2-40B4-BE49-F238E27FC236}">
                <a16:creationId xmlns:a16="http://schemas.microsoft.com/office/drawing/2014/main" id="{00000000-0008-0000-0300-00004F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300-000016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2" name="Group 1">
          <a:extLst>
            <a:ext uri="{FF2B5EF4-FFF2-40B4-BE49-F238E27FC236}">
              <a16:creationId xmlns:a16="http://schemas.microsoft.com/office/drawing/2014/main" id="{00000000-0008-0000-0300-000036300000}"/>
            </a:ext>
          </a:extLst>
        </xdr:cNvPr>
        <xdr:cNvGrpSpPr>
          <a:grpSpLocks/>
        </xdr:cNvGrpSpPr>
      </xdr:nvGrpSpPr>
      <xdr:grpSpPr bwMode="auto">
        <a:xfrm>
          <a:off x="3587750" y="101600"/>
          <a:ext cx="0" cy="431800"/>
          <a:chOff x="5362575" y="104775"/>
          <a:chExt cx="0" cy="314325"/>
        </a:xfrm>
      </xdr:grpSpPr>
      <xdr:sp macro="" textlink="">
        <xdr:nvSpPr>
          <xdr:cNvPr id="12365" name="Rectangle 2">
            <a:extLst>
              <a:ext uri="{FF2B5EF4-FFF2-40B4-BE49-F238E27FC236}">
                <a16:creationId xmlns:a16="http://schemas.microsoft.com/office/drawing/2014/main" id="{00000000-0008-0000-0300-00004D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3" name="Group 15">
          <a:extLst>
            <a:ext uri="{FF2B5EF4-FFF2-40B4-BE49-F238E27FC236}">
              <a16:creationId xmlns:a16="http://schemas.microsoft.com/office/drawing/2014/main" id="{00000000-0008-0000-0300-000037300000}"/>
            </a:ext>
          </a:extLst>
        </xdr:cNvPr>
        <xdr:cNvGrpSpPr>
          <a:grpSpLocks/>
        </xdr:cNvGrpSpPr>
      </xdr:nvGrpSpPr>
      <xdr:grpSpPr bwMode="auto">
        <a:xfrm>
          <a:off x="3587750" y="101600"/>
          <a:ext cx="0" cy="431800"/>
          <a:chOff x="5362575" y="104775"/>
          <a:chExt cx="0" cy="314325"/>
        </a:xfrm>
      </xdr:grpSpPr>
      <xdr:sp macro="" textlink="">
        <xdr:nvSpPr>
          <xdr:cNvPr id="12363" name="Rectangle 16">
            <a:extLst>
              <a:ext uri="{FF2B5EF4-FFF2-40B4-BE49-F238E27FC236}">
                <a16:creationId xmlns:a16="http://schemas.microsoft.com/office/drawing/2014/main" id="{00000000-0008-0000-0300-00004B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300-00001C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4" name="Group 1">
          <a:extLst>
            <a:ext uri="{FF2B5EF4-FFF2-40B4-BE49-F238E27FC236}">
              <a16:creationId xmlns:a16="http://schemas.microsoft.com/office/drawing/2014/main" id="{00000000-0008-0000-0300-000038300000}"/>
            </a:ext>
          </a:extLst>
        </xdr:cNvPr>
        <xdr:cNvGrpSpPr>
          <a:grpSpLocks/>
        </xdr:cNvGrpSpPr>
      </xdr:nvGrpSpPr>
      <xdr:grpSpPr bwMode="auto">
        <a:xfrm>
          <a:off x="3587750" y="101600"/>
          <a:ext cx="0" cy="431800"/>
          <a:chOff x="7950200" y="104775"/>
          <a:chExt cx="0" cy="314325"/>
        </a:xfrm>
      </xdr:grpSpPr>
      <xdr:sp macro="" textlink="">
        <xdr:nvSpPr>
          <xdr:cNvPr id="12361" name="Rectangle 2">
            <a:extLst>
              <a:ext uri="{FF2B5EF4-FFF2-40B4-BE49-F238E27FC236}">
                <a16:creationId xmlns:a16="http://schemas.microsoft.com/office/drawing/2014/main" id="{00000000-0008-0000-0300-000049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5" name="Group 1">
          <a:extLst>
            <a:ext uri="{FF2B5EF4-FFF2-40B4-BE49-F238E27FC236}">
              <a16:creationId xmlns:a16="http://schemas.microsoft.com/office/drawing/2014/main" id="{00000000-0008-0000-0300-000039300000}"/>
            </a:ext>
          </a:extLst>
        </xdr:cNvPr>
        <xdr:cNvGrpSpPr>
          <a:grpSpLocks/>
        </xdr:cNvGrpSpPr>
      </xdr:nvGrpSpPr>
      <xdr:grpSpPr bwMode="auto">
        <a:xfrm>
          <a:off x="3587750" y="101600"/>
          <a:ext cx="0" cy="431800"/>
          <a:chOff x="5362575" y="104775"/>
          <a:chExt cx="0" cy="314325"/>
        </a:xfrm>
      </xdr:grpSpPr>
      <xdr:sp macro="" textlink="">
        <xdr:nvSpPr>
          <xdr:cNvPr id="12359" name="Rectangle 2">
            <a:extLst>
              <a:ext uri="{FF2B5EF4-FFF2-40B4-BE49-F238E27FC236}">
                <a16:creationId xmlns:a16="http://schemas.microsoft.com/office/drawing/2014/main" id="{00000000-0008-0000-0300-000047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6" name="Group 15">
          <a:extLst>
            <a:ext uri="{FF2B5EF4-FFF2-40B4-BE49-F238E27FC236}">
              <a16:creationId xmlns:a16="http://schemas.microsoft.com/office/drawing/2014/main" id="{00000000-0008-0000-0300-00003A300000}"/>
            </a:ext>
          </a:extLst>
        </xdr:cNvPr>
        <xdr:cNvGrpSpPr>
          <a:grpSpLocks/>
        </xdr:cNvGrpSpPr>
      </xdr:nvGrpSpPr>
      <xdr:grpSpPr bwMode="auto">
        <a:xfrm>
          <a:off x="3587750" y="101600"/>
          <a:ext cx="0" cy="431800"/>
          <a:chOff x="5362575" y="104775"/>
          <a:chExt cx="0" cy="314325"/>
        </a:xfrm>
      </xdr:grpSpPr>
      <xdr:sp macro="" textlink="">
        <xdr:nvSpPr>
          <xdr:cNvPr id="12357" name="Rectangle 16">
            <a:extLst>
              <a:ext uri="{FF2B5EF4-FFF2-40B4-BE49-F238E27FC236}">
                <a16:creationId xmlns:a16="http://schemas.microsoft.com/office/drawing/2014/main" id="{00000000-0008-0000-0300-000045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300-000025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7" name="Group 1">
          <a:extLst>
            <a:ext uri="{FF2B5EF4-FFF2-40B4-BE49-F238E27FC236}">
              <a16:creationId xmlns:a16="http://schemas.microsoft.com/office/drawing/2014/main" id="{00000000-0008-0000-0300-00003B300000}"/>
            </a:ext>
          </a:extLst>
        </xdr:cNvPr>
        <xdr:cNvGrpSpPr>
          <a:grpSpLocks/>
        </xdr:cNvGrpSpPr>
      </xdr:nvGrpSpPr>
      <xdr:grpSpPr bwMode="auto">
        <a:xfrm>
          <a:off x="3587750" y="101600"/>
          <a:ext cx="0" cy="431800"/>
          <a:chOff x="5362575" y="104775"/>
          <a:chExt cx="0" cy="314325"/>
        </a:xfrm>
      </xdr:grpSpPr>
      <xdr:sp macro="" textlink="">
        <xdr:nvSpPr>
          <xdr:cNvPr id="12355" name="Rectangle 2">
            <a:extLst>
              <a:ext uri="{FF2B5EF4-FFF2-40B4-BE49-F238E27FC236}">
                <a16:creationId xmlns:a16="http://schemas.microsoft.com/office/drawing/2014/main" id="{00000000-0008-0000-0300-000043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300-000028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8" name="Group 15">
          <a:extLst>
            <a:ext uri="{FF2B5EF4-FFF2-40B4-BE49-F238E27FC236}">
              <a16:creationId xmlns:a16="http://schemas.microsoft.com/office/drawing/2014/main" id="{00000000-0008-0000-0300-00003C300000}"/>
            </a:ext>
          </a:extLst>
        </xdr:cNvPr>
        <xdr:cNvGrpSpPr>
          <a:grpSpLocks/>
        </xdr:cNvGrpSpPr>
      </xdr:nvGrpSpPr>
      <xdr:grpSpPr bwMode="auto">
        <a:xfrm>
          <a:off x="3587750" y="101600"/>
          <a:ext cx="0" cy="431800"/>
          <a:chOff x="5362575" y="104775"/>
          <a:chExt cx="0" cy="314325"/>
        </a:xfrm>
      </xdr:grpSpPr>
      <xdr:sp macro="" textlink="">
        <xdr:nvSpPr>
          <xdr:cNvPr id="12353" name="Rectangle 16">
            <a:extLst>
              <a:ext uri="{FF2B5EF4-FFF2-40B4-BE49-F238E27FC236}">
                <a16:creationId xmlns:a16="http://schemas.microsoft.com/office/drawing/2014/main" id="{00000000-0008-0000-0300-000041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300-00002B000000}"/>
              </a:ext>
            </a:extLst>
          </xdr:cNvPr>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9" name="Group 1">
          <a:extLst>
            <a:ext uri="{FF2B5EF4-FFF2-40B4-BE49-F238E27FC236}">
              <a16:creationId xmlns:a16="http://schemas.microsoft.com/office/drawing/2014/main" id="{00000000-0008-0000-0300-00003D300000}"/>
            </a:ext>
          </a:extLst>
        </xdr:cNvPr>
        <xdr:cNvGrpSpPr>
          <a:grpSpLocks/>
        </xdr:cNvGrpSpPr>
      </xdr:nvGrpSpPr>
      <xdr:grpSpPr bwMode="auto">
        <a:xfrm>
          <a:off x="3587750" y="101600"/>
          <a:ext cx="0" cy="431800"/>
          <a:chOff x="7950200" y="104775"/>
          <a:chExt cx="0" cy="314325"/>
        </a:xfrm>
      </xdr:grpSpPr>
      <xdr:sp macro="" textlink="">
        <xdr:nvSpPr>
          <xdr:cNvPr id="12351" name="Rectangle 2">
            <a:extLst>
              <a:ext uri="{FF2B5EF4-FFF2-40B4-BE49-F238E27FC236}">
                <a16:creationId xmlns:a16="http://schemas.microsoft.com/office/drawing/2014/main" id="{00000000-0008-0000-0300-00003F3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300-00002E000000}"/>
              </a:ext>
            </a:extLst>
          </xdr:cNvPr>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2350" name="Imagen 1">
          <a:extLst>
            <a:ext uri="{FF2B5EF4-FFF2-40B4-BE49-F238E27FC236}">
              <a16:creationId xmlns:a16="http://schemas.microsoft.com/office/drawing/2014/main" id="{00000000-0008-0000-0300-00003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3316" name="Imagen 1">
          <a:extLst>
            <a:ext uri="{FF2B5EF4-FFF2-40B4-BE49-F238E27FC236}">
              <a16:creationId xmlns:a16="http://schemas.microsoft.com/office/drawing/2014/main" id="{00000000-0008-0000-0400-0000043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50</xdr:row>
      <xdr:rowOff>66675</xdr:rowOff>
    </xdr:from>
    <xdr:to>
      <xdr:col>15</xdr:col>
      <xdr:colOff>723900</xdr:colOff>
      <xdr:row>61</xdr:row>
      <xdr:rowOff>47625</xdr:rowOff>
    </xdr:to>
    <xdr:graphicFrame macro="">
      <xdr:nvGraphicFramePr>
        <xdr:cNvPr id="13317" name="Gráfico 9">
          <a:extLst>
            <a:ext uri="{FF2B5EF4-FFF2-40B4-BE49-F238E27FC236}">
              <a16:creationId xmlns:a16="http://schemas.microsoft.com/office/drawing/2014/main" id="{00000000-0008-0000-0400-000005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1</xdr:row>
      <xdr:rowOff>257175</xdr:rowOff>
    </xdr:from>
    <xdr:to>
      <xdr:col>2</xdr:col>
      <xdr:colOff>685800</xdr:colOff>
      <xdr:row>5</xdr:row>
      <xdr:rowOff>114300</xdr:rowOff>
    </xdr:to>
    <xdr:pic>
      <xdr:nvPicPr>
        <xdr:cNvPr id="14338" name="3 Imagen">
          <a:extLst>
            <a:ext uri="{FF2B5EF4-FFF2-40B4-BE49-F238E27FC236}">
              <a16:creationId xmlns:a16="http://schemas.microsoft.com/office/drawing/2014/main" id="{00000000-0008-0000-0500-000002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428625"/>
          <a:ext cx="21336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771525</xdr:colOff>
      <xdr:row>1</xdr:row>
      <xdr:rowOff>19050</xdr:rowOff>
    </xdr:from>
    <xdr:to>
      <xdr:col>1</xdr:col>
      <xdr:colOff>1476375</xdr:colOff>
      <xdr:row>4</xdr:row>
      <xdr:rowOff>142875</xdr:rowOff>
    </xdr:to>
    <xdr:pic>
      <xdr:nvPicPr>
        <xdr:cNvPr id="1028" name="Imagen 1">
          <a:extLst>
            <a:ext uri="{FF2B5EF4-FFF2-40B4-BE49-F238E27FC236}">
              <a16:creationId xmlns:a16="http://schemas.microsoft.com/office/drawing/2014/main" id="{00000000-0008-0000-0600-00000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1905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1152525</xdr:colOff>
      <xdr:row>53</xdr:row>
      <xdr:rowOff>114300</xdr:rowOff>
    </xdr:from>
    <xdr:to>
      <xdr:col>14</xdr:col>
      <xdr:colOff>438150</xdr:colOff>
      <xdr:row>65</xdr:row>
      <xdr:rowOff>9525</xdr:rowOff>
    </xdr:to>
    <xdr:graphicFrame macro="">
      <xdr:nvGraphicFramePr>
        <xdr:cNvPr id="1029" name="Gráfico 1">
          <a:extLst>
            <a:ext uri="{FF2B5EF4-FFF2-40B4-BE49-F238E27FC236}">
              <a16:creationId xmlns:a16="http://schemas.microsoft.com/office/drawing/2014/main" id="{00000000-0008-0000-0600-00000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1</xdr:row>
      <xdr:rowOff>104775</xdr:rowOff>
    </xdr:from>
    <xdr:to>
      <xdr:col>3</xdr:col>
      <xdr:colOff>0</xdr:colOff>
      <xdr:row>2</xdr:row>
      <xdr:rowOff>152400</xdr:rowOff>
    </xdr:to>
    <xdr:grpSp>
      <xdr:nvGrpSpPr>
        <xdr:cNvPr id="2095" name="Group 1">
          <a:extLst>
            <a:ext uri="{FF2B5EF4-FFF2-40B4-BE49-F238E27FC236}">
              <a16:creationId xmlns:a16="http://schemas.microsoft.com/office/drawing/2014/main" id="{00000000-0008-0000-0700-00002F080000}"/>
            </a:ext>
          </a:extLst>
        </xdr:cNvPr>
        <xdr:cNvGrpSpPr>
          <a:grpSpLocks/>
        </xdr:cNvGrpSpPr>
      </xdr:nvGrpSpPr>
      <xdr:grpSpPr bwMode="auto">
        <a:xfrm>
          <a:off x="4750594" y="292100"/>
          <a:ext cx="0" cy="431800"/>
          <a:chOff x="5362575" y="104775"/>
          <a:chExt cx="0" cy="314325"/>
        </a:xfrm>
      </xdr:grpSpPr>
      <xdr:sp macro="" textlink="">
        <xdr:nvSpPr>
          <xdr:cNvPr id="2139" name="Rectangle 2">
            <a:extLst>
              <a:ext uri="{FF2B5EF4-FFF2-40B4-BE49-F238E27FC236}">
                <a16:creationId xmlns:a16="http://schemas.microsoft.com/office/drawing/2014/main" id="{00000000-0008-0000-0700-00005B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096" name="Group 15">
          <a:extLst>
            <a:ext uri="{FF2B5EF4-FFF2-40B4-BE49-F238E27FC236}">
              <a16:creationId xmlns:a16="http://schemas.microsoft.com/office/drawing/2014/main" id="{00000000-0008-0000-0700-000030080000}"/>
            </a:ext>
          </a:extLst>
        </xdr:cNvPr>
        <xdr:cNvGrpSpPr>
          <a:grpSpLocks/>
        </xdr:cNvGrpSpPr>
      </xdr:nvGrpSpPr>
      <xdr:grpSpPr bwMode="auto">
        <a:xfrm>
          <a:off x="4750594" y="292100"/>
          <a:ext cx="0" cy="431800"/>
          <a:chOff x="5362575" y="104775"/>
          <a:chExt cx="0" cy="314325"/>
        </a:xfrm>
      </xdr:grpSpPr>
      <xdr:sp macro="" textlink="">
        <xdr:nvSpPr>
          <xdr:cNvPr id="2137" name="Rectangle 16">
            <a:extLst>
              <a:ext uri="{FF2B5EF4-FFF2-40B4-BE49-F238E27FC236}">
                <a16:creationId xmlns:a16="http://schemas.microsoft.com/office/drawing/2014/main" id="{00000000-0008-0000-0700-000059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097" name="Group 1">
          <a:extLst>
            <a:ext uri="{FF2B5EF4-FFF2-40B4-BE49-F238E27FC236}">
              <a16:creationId xmlns:a16="http://schemas.microsoft.com/office/drawing/2014/main" id="{00000000-0008-0000-0700-000031080000}"/>
            </a:ext>
          </a:extLst>
        </xdr:cNvPr>
        <xdr:cNvGrpSpPr>
          <a:grpSpLocks/>
        </xdr:cNvGrpSpPr>
      </xdr:nvGrpSpPr>
      <xdr:grpSpPr bwMode="auto">
        <a:xfrm>
          <a:off x="4750594" y="292100"/>
          <a:ext cx="0" cy="431800"/>
          <a:chOff x="5362575" y="104775"/>
          <a:chExt cx="0" cy="314325"/>
        </a:xfrm>
      </xdr:grpSpPr>
      <xdr:sp macro="" textlink="">
        <xdr:nvSpPr>
          <xdr:cNvPr id="2135" name="Rectangle 2">
            <a:extLst>
              <a:ext uri="{FF2B5EF4-FFF2-40B4-BE49-F238E27FC236}">
                <a16:creationId xmlns:a16="http://schemas.microsoft.com/office/drawing/2014/main" id="{00000000-0008-0000-0700-000057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098" name="Group 15">
          <a:extLst>
            <a:ext uri="{FF2B5EF4-FFF2-40B4-BE49-F238E27FC236}">
              <a16:creationId xmlns:a16="http://schemas.microsoft.com/office/drawing/2014/main" id="{00000000-0008-0000-0700-000032080000}"/>
            </a:ext>
          </a:extLst>
        </xdr:cNvPr>
        <xdr:cNvGrpSpPr>
          <a:grpSpLocks/>
        </xdr:cNvGrpSpPr>
      </xdr:nvGrpSpPr>
      <xdr:grpSpPr bwMode="auto">
        <a:xfrm>
          <a:off x="4750594" y="292100"/>
          <a:ext cx="0" cy="431800"/>
          <a:chOff x="5362575" y="104775"/>
          <a:chExt cx="0" cy="314325"/>
        </a:xfrm>
      </xdr:grpSpPr>
      <xdr:sp macro="" textlink="">
        <xdr:nvSpPr>
          <xdr:cNvPr id="2133" name="Rectangle 16">
            <a:extLst>
              <a:ext uri="{FF2B5EF4-FFF2-40B4-BE49-F238E27FC236}">
                <a16:creationId xmlns:a16="http://schemas.microsoft.com/office/drawing/2014/main" id="{00000000-0008-0000-0700-000055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099" name="Group 1">
          <a:extLst>
            <a:ext uri="{FF2B5EF4-FFF2-40B4-BE49-F238E27FC236}">
              <a16:creationId xmlns:a16="http://schemas.microsoft.com/office/drawing/2014/main" id="{00000000-0008-0000-0700-000033080000}"/>
            </a:ext>
          </a:extLst>
        </xdr:cNvPr>
        <xdr:cNvGrpSpPr>
          <a:grpSpLocks/>
        </xdr:cNvGrpSpPr>
      </xdr:nvGrpSpPr>
      <xdr:grpSpPr bwMode="auto">
        <a:xfrm>
          <a:off x="4750594" y="292100"/>
          <a:ext cx="0" cy="431800"/>
          <a:chOff x="7950200" y="104775"/>
          <a:chExt cx="0" cy="314325"/>
        </a:xfrm>
      </xdr:grpSpPr>
      <xdr:sp macro="" textlink="">
        <xdr:nvSpPr>
          <xdr:cNvPr id="2131" name="Rectangle 2">
            <a:extLst>
              <a:ext uri="{FF2B5EF4-FFF2-40B4-BE49-F238E27FC236}">
                <a16:creationId xmlns:a16="http://schemas.microsoft.com/office/drawing/2014/main" id="{00000000-0008-0000-0700-000053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0" name="Group 1">
          <a:extLst>
            <a:ext uri="{FF2B5EF4-FFF2-40B4-BE49-F238E27FC236}">
              <a16:creationId xmlns:a16="http://schemas.microsoft.com/office/drawing/2014/main" id="{00000000-0008-0000-0700-000034080000}"/>
            </a:ext>
          </a:extLst>
        </xdr:cNvPr>
        <xdr:cNvGrpSpPr>
          <a:grpSpLocks/>
        </xdr:cNvGrpSpPr>
      </xdr:nvGrpSpPr>
      <xdr:grpSpPr bwMode="auto">
        <a:xfrm>
          <a:off x="4750594" y="292100"/>
          <a:ext cx="0" cy="431800"/>
          <a:chOff x="5362575" y="104775"/>
          <a:chExt cx="0" cy="314325"/>
        </a:xfrm>
      </xdr:grpSpPr>
      <xdr:sp macro="" textlink="">
        <xdr:nvSpPr>
          <xdr:cNvPr id="2129" name="Rectangle 2">
            <a:extLst>
              <a:ext uri="{FF2B5EF4-FFF2-40B4-BE49-F238E27FC236}">
                <a16:creationId xmlns:a16="http://schemas.microsoft.com/office/drawing/2014/main" id="{00000000-0008-0000-0700-000051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7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1" name="Group 15">
          <a:extLst>
            <a:ext uri="{FF2B5EF4-FFF2-40B4-BE49-F238E27FC236}">
              <a16:creationId xmlns:a16="http://schemas.microsoft.com/office/drawing/2014/main" id="{00000000-0008-0000-0700-000035080000}"/>
            </a:ext>
          </a:extLst>
        </xdr:cNvPr>
        <xdr:cNvGrpSpPr>
          <a:grpSpLocks/>
        </xdr:cNvGrpSpPr>
      </xdr:nvGrpSpPr>
      <xdr:grpSpPr bwMode="auto">
        <a:xfrm>
          <a:off x="4750594" y="292100"/>
          <a:ext cx="0" cy="431800"/>
          <a:chOff x="5362575" y="104775"/>
          <a:chExt cx="0" cy="314325"/>
        </a:xfrm>
      </xdr:grpSpPr>
      <xdr:sp macro="" textlink="">
        <xdr:nvSpPr>
          <xdr:cNvPr id="2127" name="Rectangle 16">
            <a:extLst>
              <a:ext uri="{FF2B5EF4-FFF2-40B4-BE49-F238E27FC236}">
                <a16:creationId xmlns:a16="http://schemas.microsoft.com/office/drawing/2014/main" id="{00000000-0008-0000-0700-00004F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7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2" name="Group 1">
          <a:extLst>
            <a:ext uri="{FF2B5EF4-FFF2-40B4-BE49-F238E27FC236}">
              <a16:creationId xmlns:a16="http://schemas.microsoft.com/office/drawing/2014/main" id="{00000000-0008-0000-0700-000036080000}"/>
            </a:ext>
          </a:extLst>
        </xdr:cNvPr>
        <xdr:cNvGrpSpPr>
          <a:grpSpLocks/>
        </xdr:cNvGrpSpPr>
      </xdr:nvGrpSpPr>
      <xdr:grpSpPr bwMode="auto">
        <a:xfrm>
          <a:off x="4750594" y="292100"/>
          <a:ext cx="0" cy="431800"/>
          <a:chOff x="5362575" y="104775"/>
          <a:chExt cx="0" cy="314325"/>
        </a:xfrm>
      </xdr:grpSpPr>
      <xdr:sp macro="" textlink="">
        <xdr:nvSpPr>
          <xdr:cNvPr id="2125" name="Rectangle 2">
            <a:extLst>
              <a:ext uri="{FF2B5EF4-FFF2-40B4-BE49-F238E27FC236}">
                <a16:creationId xmlns:a16="http://schemas.microsoft.com/office/drawing/2014/main" id="{00000000-0008-0000-0700-00004D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7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3" name="Group 15">
          <a:extLst>
            <a:ext uri="{FF2B5EF4-FFF2-40B4-BE49-F238E27FC236}">
              <a16:creationId xmlns:a16="http://schemas.microsoft.com/office/drawing/2014/main" id="{00000000-0008-0000-0700-000037080000}"/>
            </a:ext>
          </a:extLst>
        </xdr:cNvPr>
        <xdr:cNvGrpSpPr>
          <a:grpSpLocks/>
        </xdr:cNvGrpSpPr>
      </xdr:nvGrpSpPr>
      <xdr:grpSpPr bwMode="auto">
        <a:xfrm>
          <a:off x="4750594" y="292100"/>
          <a:ext cx="0" cy="431800"/>
          <a:chOff x="5362575" y="104775"/>
          <a:chExt cx="0" cy="314325"/>
        </a:xfrm>
      </xdr:grpSpPr>
      <xdr:sp macro="" textlink="">
        <xdr:nvSpPr>
          <xdr:cNvPr id="2123" name="Rectangle 16">
            <a:extLst>
              <a:ext uri="{FF2B5EF4-FFF2-40B4-BE49-F238E27FC236}">
                <a16:creationId xmlns:a16="http://schemas.microsoft.com/office/drawing/2014/main" id="{00000000-0008-0000-0700-00004B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7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4" name="Group 1">
          <a:extLst>
            <a:ext uri="{FF2B5EF4-FFF2-40B4-BE49-F238E27FC236}">
              <a16:creationId xmlns:a16="http://schemas.microsoft.com/office/drawing/2014/main" id="{00000000-0008-0000-0700-000038080000}"/>
            </a:ext>
          </a:extLst>
        </xdr:cNvPr>
        <xdr:cNvGrpSpPr>
          <a:grpSpLocks/>
        </xdr:cNvGrpSpPr>
      </xdr:nvGrpSpPr>
      <xdr:grpSpPr bwMode="auto">
        <a:xfrm>
          <a:off x="4750594" y="292100"/>
          <a:ext cx="0" cy="431800"/>
          <a:chOff x="7950200" y="104775"/>
          <a:chExt cx="0" cy="314325"/>
        </a:xfrm>
      </xdr:grpSpPr>
      <xdr:sp macro="" textlink="">
        <xdr:nvSpPr>
          <xdr:cNvPr id="2121" name="Rectangle 2">
            <a:extLst>
              <a:ext uri="{FF2B5EF4-FFF2-40B4-BE49-F238E27FC236}">
                <a16:creationId xmlns:a16="http://schemas.microsoft.com/office/drawing/2014/main" id="{00000000-0008-0000-0700-000049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7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5" name="Group 1">
          <a:extLst>
            <a:ext uri="{FF2B5EF4-FFF2-40B4-BE49-F238E27FC236}">
              <a16:creationId xmlns:a16="http://schemas.microsoft.com/office/drawing/2014/main" id="{00000000-0008-0000-0700-000039080000}"/>
            </a:ext>
          </a:extLst>
        </xdr:cNvPr>
        <xdr:cNvGrpSpPr>
          <a:grpSpLocks/>
        </xdr:cNvGrpSpPr>
      </xdr:nvGrpSpPr>
      <xdr:grpSpPr bwMode="auto">
        <a:xfrm>
          <a:off x="4750594" y="292100"/>
          <a:ext cx="0" cy="431800"/>
          <a:chOff x="5362575" y="104775"/>
          <a:chExt cx="0" cy="314325"/>
        </a:xfrm>
      </xdr:grpSpPr>
      <xdr:sp macro="" textlink="">
        <xdr:nvSpPr>
          <xdr:cNvPr id="2119" name="Rectangle 2">
            <a:extLst>
              <a:ext uri="{FF2B5EF4-FFF2-40B4-BE49-F238E27FC236}">
                <a16:creationId xmlns:a16="http://schemas.microsoft.com/office/drawing/2014/main" id="{00000000-0008-0000-0700-000047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6" name="Group 15">
          <a:extLst>
            <a:ext uri="{FF2B5EF4-FFF2-40B4-BE49-F238E27FC236}">
              <a16:creationId xmlns:a16="http://schemas.microsoft.com/office/drawing/2014/main" id="{00000000-0008-0000-0700-00003A080000}"/>
            </a:ext>
          </a:extLst>
        </xdr:cNvPr>
        <xdr:cNvGrpSpPr>
          <a:grpSpLocks/>
        </xdr:cNvGrpSpPr>
      </xdr:nvGrpSpPr>
      <xdr:grpSpPr bwMode="auto">
        <a:xfrm>
          <a:off x="4750594" y="292100"/>
          <a:ext cx="0" cy="431800"/>
          <a:chOff x="5362575" y="104775"/>
          <a:chExt cx="0" cy="314325"/>
        </a:xfrm>
      </xdr:grpSpPr>
      <xdr:sp macro="" textlink="">
        <xdr:nvSpPr>
          <xdr:cNvPr id="2117" name="Rectangle 16">
            <a:extLst>
              <a:ext uri="{FF2B5EF4-FFF2-40B4-BE49-F238E27FC236}">
                <a16:creationId xmlns:a16="http://schemas.microsoft.com/office/drawing/2014/main" id="{00000000-0008-0000-0700-000045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7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7" name="Group 1">
          <a:extLst>
            <a:ext uri="{FF2B5EF4-FFF2-40B4-BE49-F238E27FC236}">
              <a16:creationId xmlns:a16="http://schemas.microsoft.com/office/drawing/2014/main" id="{00000000-0008-0000-0700-00003B080000}"/>
            </a:ext>
          </a:extLst>
        </xdr:cNvPr>
        <xdr:cNvGrpSpPr>
          <a:grpSpLocks/>
        </xdr:cNvGrpSpPr>
      </xdr:nvGrpSpPr>
      <xdr:grpSpPr bwMode="auto">
        <a:xfrm>
          <a:off x="4750594" y="292100"/>
          <a:ext cx="0" cy="431800"/>
          <a:chOff x="5362575" y="104775"/>
          <a:chExt cx="0" cy="314325"/>
        </a:xfrm>
      </xdr:grpSpPr>
      <xdr:sp macro="" textlink="">
        <xdr:nvSpPr>
          <xdr:cNvPr id="2115" name="Rectangle 2">
            <a:extLst>
              <a:ext uri="{FF2B5EF4-FFF2-40B4-BE49-F238E27FC236}">
                <a16:creationId xmlns:a16="http://schemas.microsoft.com/office/drawing/2014/main" id="{00000000-0008-0000-0700-000043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7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8" name="Group 15">
          <a:extLst>
            <a:ext uri="{FF2B5EF4-FFF2-40B4-BE49-F238E27FC236}">
              <a16:creationId xmlns:a16="http://schemas.microsoft.com/office/drawing/2014/main" id="{00000000-0008-0000-0700-00003C080000}"/>
            </a:ext>
          </a:extLst>
        </xdr:cNvPr>
        <xdr:cNvGrpSpPr>
          <a:grpSpLocks/>
        </xdr:cNvGrpSpPr>
      </xdr:nvGrpSpPr>
      <xdr:grpSpPr bwMode="auto">
        <a:xfrm>
          <a:off x="4750594" y="292100"/>
          <a:ext cx="0" cy="431800"/>
          <a:chOff x="5362575" y="104775"/>
          <a:chExt cx="0" cy="314325"/>
        </a:xfrm>
      </xdr:grpSpPr>
      <xdr:sp macro="" textlink="">
        <xdr:nvSpPr>
          <xdr:cNvPr id="2113" name="Rectangle 16">
            <a:extLst>
              <a:ext uri="{FF2B5EF4-FFF2-40B4-BE49-F238E27FC236}">
                <a16:creationId xmlns:a16="http://schemas.microsoft.com/office/drawing/2014/main" id="{00000000-0008-0000-0700-000041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7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9" name="Group 1">
          <a:extLst>
            <a:ext uri="{FF2B5EF4-FFF2-40B4-BE49-F238E27FC236}">
              <a16:creationId xmlns:a16="http://schemas.microsoft.com/office/drawing/2014/main" id="{00000000-0008-0000-0700-00003D080000}"/>
            </a:ext>
          </a:extLst>
        </xdr:cNvPr>
        <xdr:cNvGrpSpPr>
          <a:grpSpLocks/>
        </xdr:cNvGrpSpPr>
      </xdr:nvGrpSpPr>
      <xdr:grpSpPr bwMode="auto">
        <a:xfrm>
          <a:off x="4750594" y="292100"/>
          <a:ext cx="0" cy="431800"/>
          <a:chOff x="7950200" y="104775"/>
          <a:chExt cx="0" cy="314325"/>
        </a:xfrm>
      </xdr:grpSpPr>
      <xdr:sp macro="" textlink="">
        <xdr:nvSpPr>
          <xdr:cNvPr id="2111" name="Rectangle 2">
            <a:extLst>
              <a:ext uri="{FF2B5EF4-FFF2-40B4-BE49-F238E27FC236}">
                <a16:creationId xmlns:a16="http://schemas.microsoft.com/office/drawing/2014/main" id="{00000000-0008-0000-0700-00003F08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7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333375</xdr:colOff>
      <xdr:row>1</xdr:row>
      <xdr:rowOff>66675</xdr:rowOff>
    </xdr:from>
    <xdr:to>
      <xdr:col>1</xdr:col>
      <xdr:colOff>1628775</xdr:colOff>
      <xdr:row>4</xdr:row>
      <xdr:rowOff>276225</xdr:rowOff>
    </xdr:to>
    <xdr:pic>
      <xdr:nvPicPr>
        <xdr:cNvPr id="2110" name="Imagen 1">
          <a:extLst>
            <a:ext uri="{FF2B5EF4-FFF2-40B4-BE49-F238E27FC236}">
              <a16:creationId xmlns:a16="http://schemas.microsoft.com/office/drawing/2014/main" id="{00000000-0008-0000-0700-00003E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2571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48" name="Group 1">
          <a:extLst>
            <a:ext uri="{FF2B5EF4-FFF2-40B4-BE49-F238E27FC236}">
              <a16:creationId xmlns:a16="http://schemas.microsoft.com/office/drawing/2014/main" id="{00000000-0008-0000-0700-000030000000}"/>
            </a:ext>
          </a:extLst>
        </xdr:cNvPr>
        <xdr:cNvGrpSpPr>
          <a:grpSpLocks/>
        </xdr:cNvGrpSpPr>
      </xdr:nvGrpSpPr>
      <xdr:grpSpPr bwMode="auto">
        <a:xfrm>
          <a:off x="4750594" y="292100"/>
          <a:ext cx="0" cy="431800"/>
          <a:chOff x="5362575" y="104775"/>
          <a:chExt cx="0" cy="314325"/>
        </a:xfrm>
      </xdr:grpSpPr>
      <xdr:sp macro="" textlink="">
        <xdr:nvSpPr>
          <xdr:cNvPr id="49" name="Rectangle 2">
            <a:extLst>
              <a:ext uri="{FF2B5EF4-FFF2-40B4-BE49-F238E27FC236}">
                <a16:creationId xmlns:a16="http://schemas.microsoft.com/office/drawing/2014/main" id="{00000000-0008-0000-0700-00003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7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1" name="Group 15">
          <a:extLst>
            <a:ext uri="{FF2B5EF4-FFF2-40B4-BE49-F238E27FC236}">
              <a16:creationId xmlns:a16="http://schemas.microsoft.com/office/drawing/2014/main" id="{00000000-0008-0000-0700-000033000000}"/>
            </a:ext>
          </a:extLst>
        </xdr:cNvPr>
        <xdr:cNvGrpSpPr>
          <a:grpSpLocks/>
        </xdr:cNvGrpSpPr>
      </xdr:nvGrpSpPr>
      <xdr:grpSpPr bwMode="auto">
        <a:xfrm>
          <a:off x="4750594" y="292100"/>
          <a:ext cx="0" cy="431800"/>
          <a:chOff x="5362575" y="104775"/>
          <a:chExt cx="0" cy="314325"/>
        </a:xfrm>
      </xdr:grpSpPr>
      <xdr:sp macro="" textlink="">
        <xdr:nvSpPr>
          <xdr:cNvPr id="52" name="Rectangle 16">
            <a:extLst>
              <a:ext uri="{FF2B5EF4-FFF2-40B4-BE49-F238E27FC236}">
                <a16:creationId xmlns:a16="http://schemas.microsoft.com/office/drawing/2014/main" id="{00000000-0008-0000-0700-00003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7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4" name="Group 1">
          <a:extLst>
            <a:ext uri="{FF2B5EF4-FFF2-40B4-BE49-F238E27FC236}">
              <a16:creationId xmlns:a16="http://schemas.microsoft.com/office/drawing/2014/main" id="{00000000-0008-0000-0700-000036000000}"/>
            </a:ext>
          </a:extLst>
        </xdr:cNvPr>
        <xdr:cNvGrpSpPr>
          <a:grpSpLocks/>
        </xdr:cNvGrpSpPr>
      </xdr:nvGrpSpPr>
      <xdr:grpSpPr bwMode="auto">
        <a:xfrm>
          <a:off x="4750594" y="292100"/>
          <a:ext cx="0" cy="431800"/>
          <a:chOff x="5362575" y="104775"/>
          <a:chExt cx="0" cy="314325"/>
        </a:xfrm>
      </xdr:grpSpPr>
      <xdr:sp macro="" textlink="">
        <xdr:nvSpPr>
          <xdr:cNvPr id="55" name="Rectangle 2">
            <a:extLst>
              <a:ext uri="{FF2B5EF4-FFF2-40B4-BE49-F238E27FC236}">
                <a16:creationId xmlns:a16="http://schemas.microsoft.com/office/drawing/2014/main" id="{00000000-0008-0000-0700-00003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700-00003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7" name="Group 15">
          <a:extLst>
            <a:ext uri="{FF2B5EF4-FFF2-40B4-BE49-F238E27FC236}">
              <a16:creationId xmlns:a16="http://schemas.microsoft.com/office/drawing/2014/main" id="{00000000-0008-0000-0700-000039000000}"/>
            </a:ext>
          </a:extLst>
        </xdr:cNvPr>
        <xdr:cNvGrpSpPr>
          <a:grpSpLocks/>
        </xdr:cNvGrpSpPr>
      </xdr:nvGrpSpPr>
      <xdr:grpSpPr bwMode="auto">
        <a:xfrm>
          <a:off x="4750594" y="292100"/>
          <a:ext cx="0" cy="431800"/>
          <a:chOff x="5362575" y="104775"/>
          <a:chExt cx="0" cy="314325"/>
        </a:xfrm>
      </xdr:grpSpPr>
      <xdr:sp macro="" textlink="">
        <xdr:nvSpPr>
          <xdr:cNvPr id="58" name="Rectangle 16">
            <a:extLst>
              <a:ext uri="{FF2B5EF4-FFF2-40B4-BE49-F238E27FC236}">
                <a16:creationId xmlns:a16="http://schemas.microsoft.com/office/drawing/2014/main" id="{00000000-0008-0000-0700-00003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00000000-0008-0000-0700-00003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0" name="Group 1">
          <a:extLst>
            <a:ext uri="{FF2B5EF4-FFF2-40B4-BE49-F238E27FC236}">
              <a16:creationId xmlns:a16="http://schemas.microsoft.com/office/drawing/2014/main" id="{00000000-0008-0000-0700-00003C000000}"/>
            </a:ext>
          </a:extLst>
        </xdr:cNvPr>
        <xdr:cNvGrpSpPr>
          <a:grpSpLocks/>
        </xdr:cNvGrpSpPr>
      </xdr:nvGrpSpPr>
      <xdr:grpSpPr bwMode="auto">
        <a:xfrm>
          <a:off x="4750594" y="292100"/>
          <a:ext cx="0" cy="431800"/>
          <a:chOff x="7950200" y="104775"/>
          <a:chExt cx="0" cy="314325"/>
        </a:xfrm>
      </xdr:grpSpPr>
      <xdr:sp macro="" textlink="">
        <xdr:nvSpPr>
          <xdr:cNvPr id="61" name="Rectangle 2">
            <a:extLst>
              <a:ext uri="{FF2B5EF4-FFF2-40B4-BE49-F238E27FC236}">
                <a16:creationId xmlns:a16="http://schemas.microsoft.com/office/drawing/2014/main" id="{00000000-0008-0000-0700-00003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00000000-0008-0000-0700-00003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3" name="Group 1">
          <a:extLst>
            <a:ext uri="{FF2B5EF4-FFF2-40B4-BE49-F238E27FC236}">
              <a16:creationId xmlns:a16="http://schemas.microsoft.com/office/drawing/2014/main" id="{00000000-0008-0000-0700-00003F000000}"/>
            </a:ext>
          </a:extLst>
        </xdr:cNvPr>
        <xdr:cNvGrpSpPr>
          <a:grpSpLocks/>
        </xdr:cNvGrpSpPr>
      </xdr:nvGrpSpPr>
      <xdr:grpSpPr bwMode="auto">
        <a:xfrm>
          <a:off x="4750594" y="292100"/>
          <a:ext cx="0" cy="431800"/>
          <a:chOff x="5362575" y="104775"/>
          <a:chExt cx="0" cy="314325"/>
        </a:xfrm>
      </xdr:grpSpPr>
      <xdr:sp macro="" textlink="">
        <xdr:nvSpPr>
          <xdr:cNvPr id="64" name="Rectangle 2">
            <a:extLst>
              <a:ext uri="{FF2B5EF4-FFF2-40B4-BE49-F238E27FC236}">
                <a16:creationId xmlns:a16="http://schemas.microsoft.com/office/drawing/2014/main" id="{00000000-0008-0000-0700-00004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00000000-0008-0000-0700-00004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6" name="Group 15">
          <a:extLst>
            <a:ext uri="{FF2B5EF4-FFF2-40B4-BE49-F238E27FC236}">
              <a16:creationId xmlns:a16="http://schemas.microsoft.com/office/drawing/2014/main" id="{00000000-0008-0000-0700-000042000000}"/>
            </a:ext>
          </a:extLst>
        </xdr:cNvPr>
        <xdr:cNvGrpSpPr>
          <a:grpSpLocks/>
        </xdr:cNvGrpSpPr>
      </xdr:nvGrpSpPr>
      <xdr:grpSpPr bwMode="auto">
        <a:xfrm>
          <a:off x="4750594" y="292100"/>
          <a:ext cx="0" cy="431800"/>
          <a:chOff x="5362575" y="104775"/>
          <a:chExt cx="0" cy="314325"/>
        </a:xfrm>
      </xdr:grpSpPr>
      <xdr:sp macro="" textlink="">
        <xdr:nvSpPr>
          <xdr:cNvPr id="67" name="Rectangle 16">
            <a:extLst>
              <a:ext uri="{FF2B5EF4-FFF2-40B4-BE49-F238E27FC236}">
                <a16:creationId xmlns:a16="http://schemas.microsoft.com/office/drawing/2014/main" id="{00000000-0008-0000-0700-00004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00000000-0008-0000-0700-00004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9" name="Group 1">
          <a:extLst>
            <a:ext uri="{FF2B5EF4-FFF2-40B4-BE49-F238E27FC236}">
              <a16:creationId xmlns:a16="http://schemas.microsoft.com/office/drawing/2014/main" id="{00000000-0008-0000-0700-000045000000}"/>
            </a:ext>
          </a:extLst>
        </xdr:cNvPr>
        <xdr:cNvGrpSpPr>
          <a:grpSpLocks/>
        </xdr:cNvGrpSpPr>
      </xdr:nvGrpSpPr>
      <xdr:grpSpPr bwMode="auto">
        <a:xfrm>
          <a:off x="4750594" y="292100"/>
          <a:ext cx="0" cy="431800"/>
          <a:chOff x="5362575" y="104775"/>
          <a:chExt cx="0" cy="314325"/>
        </a:xfrm>
      </xdr:grpSpPr>
      <xdr:sp macro="" textlink="">
        <xdr:nvSpPr>
          <xdr:cNvPr id="70" name="Rectangle 2">
            <a:extLst>
              <a:ext uri="{FF2B5EF4-FFF2-40B4-BE49-F238E27FC236}">
                <a16:creationId xmlns:a16="http://schemas.microsoft.com/office/drawing/2014/main" id="{00000000-0008-0000-0700-00004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700-00004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2" name="Group 15">
          <a:extLst>
            <a:ext uri="{FF2B5EF4-FFF2-40B4-BE49-F238E27FC236}">
              <a16:creationId xmlns:a16="http://schemas.microsoft.com/office/drawing/2014/main" id="{00000000-0008-0000-0700-000048000000}"/>
            </a:ext>
          </a:extLst>
        </xdr:cNvPr>
        <xdr:cNvGrpSpPr>
          <a:grpSpLocks/>
        </xdr:cNvGrpSpPr>
      </xdr:nvGrpSpPr>
      <xdr:grpSpPr bwMode="auto">
        <a:xfrm>
          <a:off x="4750594" y="292100"/>
          <a:ext cx="0" cy="431800"/>
          <a:chOff x="5362575" y="104775"/>
          <a:chExt cx="0" cy="314325"/>
        </a:xfrm>
      </xdr:grpSpPr>
      <xdr:sp macro="" textlink="">
        <xdr:nvSpPr>
          <xdr:cNvPr id="73" name="Rectangle 16">
            <a:extLst>
              <a:ext uri="{FF2B5EF4-FFF2-40B4-BE49-F238E27FC236}">
                <a16:creationId xmlns:a16="http://schemas.microsoft.com/office/drawing/2014/main" id="{00000000-0008-0000-0700-00004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00000000-0008-0000-0700-00004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5" name="Group 1">
          <a:extLst>
            <a:ext uri="{FF2B5EF4-FFF2-40B4-BE49-F238E27FC236}">
              <a16:creationId xmlns:a16="http://schemas.microsoft.com/office/drawing/2014/main" id="{00000000-0008-0000-0700-00004B000000}"/>
            </a:ext>
          </a:extLst>
        </xdr:cNvPr>
        <xdr:cNvGrpSpPr>
          <a:grpSpLocks/>
        </xdr:cNvGrpSpPr>
      </xdr:nvGrpSpPr>
      <xdr:grpSpPr bwMode="auto">
        <a:xfrm>
          <a:off x="4750594" y="292100"/>
          <a:ext cx="0" cy="431800"/>
          <a:chOff x="7950200" y="104775"/>
          <a:chExt cx="0" cy="314325"/>
        </a:xfrm>
      </xdr:grpSpPr>
      <xdr:sp macro="" textlink="">
        <xdr:nvSpPr>
          <xdr:cNvPr id="76" name="Rectangle 2">
            <a:extLst>
              <a:ext uri="{FF2B5EF4-FFF2-40B4-BE49-F238E27FC236}">
                <a16:creationId xmlns:a16="http://schemas.microsoft.com/office/drawing/2014/main" id="{00000000-0008-0000-0700-00004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00000000-0008-0000-0700-00004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8" name="Group 1">
          <a:extLst>
            <a:ext uri="{FF2B5EF4-FFF2-40B4-BE49-F238E27FC236}">
              <a16:creationId xmlns:a16="http://schemas.microsoft.com/office/drawing/2014/main" id="{00000000-0008-0000-0700-00004E000000}"/>
            </a:ext>
          </a:extLst>
        </xdr:cNvPr>
        <xdr:cNvGrpSpPr>
          <a:grpSpLocks/>
        </xdr:cNvGrpSpPr>
      </xdr:nvGrpSpPr>
      <xdr:grpSpPr bwMode="auto">
        <a:xfrm>
          <a:off x="4750594" y="292100"/>
          <a:ext cx="0" cy="431800"/>
          <a:chOff x="5362575" y="104775"/>
          <a:chExt cx="0" cy="314325"/>
        </a:xfrm>
      </xdr:grpSpPr>
      <xdr:sp macro="" textlink="">
        <xdr:nvSpPr>
          <xdr:cNvPr id="79" name="Rectangle 2">
            <a:extLst>
              <a:ext uri="{FF2B5EF4-FFF2-40B4-BE49-F238E27FC236}">
                <a16:creationId xmlns:a16="http://schemas.microsoft.com/office/drawing/2014/main" id="{00000000-0008-0000-0700-00004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a:extLst>
              <a:ext uri="{FF2B5EF4-FFF2-40B4-BE49-F238E27FC236}">
                <a16:creationId xmlns:a16="http://schemas.microsoft.com/office/drawing/2014/main" id="{00000000-0008-0000-0700-00005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1" name="Group 15">
          <a:extLst>
            <a:ext uri="{FF2B5EF4-FFF2-40B4-BE49-F238E27FC236}">
              <a16:creationId xmlns:a16="http://schemas.microsoft.com/office/drawing/2014/main" id="{00000000-0008-0000-0700-000051000000}"/>
            </a:ext>
          </a:extLst>
        </xdr:cNvPr>
        <xdr:cNvGrpSpPr>
          <a:grpSpLocks/>
        </xdr:cNvGrpSpPr>
      </xdr:nvGrpSpPr>
      <xdr:grpSpPr bwMode="auto">
        <a:xfrm>
          <a:off x="4750594" y="292100"/>
          <a:ext cx="0" cy="431800"/>
          <a:chOff x="5362575" y="104775"/>
          <a:chExt cx="0" cy="314325"/>
        </a:xfrm>
      </xdr:grpSpPr>
      <xdr:sp macro="" textlink="">
        <xdr:nvSpPr>
          <xdr:cNvPr id="82" name="Rectangle 16">
            <a:extLst>
              <a:ext uri="{FF2B5EF4-FFF2-40B4-BE49-F238E27FC236}">
                <a16:creationId xmlns:a16="http://schemas.microsoft.com/office/drawing/2014/main" id="{00000000-0008-0000-0700-00005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a:extLst>
              <a:ext uri="{FF2B5EF4-FFF2-40B4-BE49-F238E27FC236}">
                <a16:creationId xmlns:a16="http://schemas.microsoft.com/office/drawing/2014/main" id="{00000000-0008-0000-0700-00005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4" name="Group 1">
          <a:extLst>
            <a:ext uri="{FF2B5EF4-FFF2-40B4-BE49-F238E27FC236}">
              <a16:creationId xmlns:a16="http://schemas.microsoft.com/office/drawing/2014/main" id="{00000000-0008-0000-0700-000054000000}"/>
            </a:ext>
          </a:extLst>
        </xdr:cNvPr>
        <xdr:cNvGrpSpPr>
          <a:grpSpLocks/>
        </xdr:cNvGrpSpPr>
      </xdr:nvGrpSpPr>
      <xdr:grpSpPr bwMode="auto">
        <a:xfrm>
          <a:off x="4750594" y="292100"/>
          <a:ext cx="0" cy="431800"/>
          <a:chOff x="5362575" y="104775"/>
          <a:chExt cx="0" cy="314325"/>
        </a:xfrm>
      </xdr:grpSpPr>
      <xdr:sp macro="" textlink="">
        <xdr:nvSpPr>
          <xdr:cNvPr id="85" name="Rectangle 2">
            <a:extLst>
              <a:ext uri="{FF2B5EF4-FFF2-40B4-BE49-F238E27FC236}">
                <a16:creationId xmlns:a16="http://schemas.microsoft.com/office/drawing/2014/main" id="{00000000-0008-0000-0700-00005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00000000-0008-0000-0700-00005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7" name="Group 15">
          <a:extLst>
            <a:ext uri="{FF2B5EF4-FFF2-40B4-BE49-F238E27FC236}">
              <a16:creationId xmlns:a16="http://schemas.microsoft.com/office/drawing/2014/main" id="{00000000-0008-0000-0700-000057000000}"/>
            </a:ext>
          </a:extLst>
        </xdr:cNvPr>
        <xdr:cNvGrpSpPr>
          <a:grpSpLocks/>
        </xdr:cNvGrpSpPr>
      </xdr:nvGrpSpPr>
      <xdr:grpSpPr bwMode="auto">
        <a:xfrm>
          <a:off x="4750594" y="292100"/>
          <a:ext cx="0" cy="431800"/>
          <a:chOff x="5362575" y="104775"/>
          <a:chExt cx="0" cy="314325"/>
        </a:xfrm>
      </xdr:grpSpPr>
      <xdr:sp macro="" textlink="">
        <xdr:nvSpPr>
          <xdr:cNvPr id="88" name="Rectangle 16">
            <a:extLst>
              <a:ext uri="{FF2B5EF4-FFF2-40B4-BE49-F238E27FC236}">
                <a16:creationId xmlns:a16="http://schemas.microsoft.com/office/drawing/2014/main" id="{00000000-0008-0000-0700-00005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00000000-0008-0000-0700-00005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90" name="Group 1">
          <a:extLst>
            <a:ext uri="{FF2B5EF4-FFF2-40B4-BE49-F238E27FC236}">
              <a16:creationId xmlns:a16="http://schemas.microsoft.com/office/drawing/2014/main" id="{00000000-0008-0000-0700-00005A000000}"/>
            </a:ext>
          </a:extLst>
        </xdr:cNvPr>
        <xdr:cNvGrpSpPr>
          <a:grpSpLocks/>
        </xdr:cNvGrpSpPr>
      </xdr:nvGrpSpPr>
      <xdr:grpSpPr bwMode="auto">
        <a:xfrm>
          <a:off x="4750594" y="292100"/>
          <a:ext cx="0" cy="431800"/>
          <a:chOff x="7950200" y="104775"/>
          <a:chExt cx="0" cy="314325"/>
        </a:xfrm>
      </xdr:grpSpPr>
      <xdr:sp macro="" textlink="">
        <xdr:nvSpPr>
          <xdr:cNvPr id="91" name="Rectangle 2">
            <a:extLst>
              <a:ext uri="{FF2B5EF4-FFF2-40B4-BE49-F238E27FC236}">
                <a16:creationId xmlns:a16="http://schemas.microsoft.com/office/drawing/2014/main" id="{00000000-0008-0000-0700-00005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00000000-0008-0000-0700-00005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333375</xdr:colOff>
      <xdr:row>1</xdr:row>
      <xdr:rowOff>66675</xdr:rowOff>
    </xdr:from>
    <xdr:to>
      <xdr:col>1</xdr:col>
      <xdr:colOff>1628775</xdr:colOff>
      <xdr:row>4</xdr:row>
      <xdr:rowOff>276225</xdr:rowOff>
    </xdr:to>
    <xdr:pic>
      <xdr:nvPicPr>
        <xdr:cNvPr id="93" name="Imagen 1">
          <a:extLst>
            <a:ext uri="{FF2B5EF4-FFF2-40B4-BE49-F238E27FC236}">
              <a16:creationId xmlns:a16="http://schemas.microsoft.com/office/drawing/2014/main" id="{00000000-0008-0000-07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2571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771525</xdr:colOff>
      <xdr:row>1</xdr:row>
      <xdr:rowOff>19050</xdr:rowOff>
    </xdr:from>
    <xdr:to>
      <xdr:col>1</xdr:col>
      <xdr:colOff>1476375</xdr:colOff>
      <xdr:row>4</xdr:row>
      <xdr:rowOff>142875</xdr:rowOff>
    </xdr:to>
    <xdr:pic>
      <xdr:nvPicPr>
        <xdr:cNvPr id="3076" name="Imagen 1">
          <a:extLst>
            <a:ext uri="{FF2B5EF4-FFF2-40B4-BE49-F238E27FC236}">
              <a16:creationId xmlns:a16="http://schemas.microsoft.com/office/drawing/2014/main" id="{00000000-0008-0000-0800-00000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1905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51</xdr:row>
      <xdr:rowOff>28575</xdr:rowOff>
    </xdr:from>
    <xdr:to>
      <xdr:col>15</xdr:col>
      <xdr:colOff>952500</xdr:colOff>
      <xdr:row>66</xdr:row>
      <xdr:rowOff>123825</xdr:rowOff>
    </xdr:to>
    <xdr:graphicFrame macro="">
      <xdr:nvGraphicFramePr>
        <xdr:cNvPr id="3077" name="Gráfico 2">
          <a:extLst>
            <a:ext uri="{FF2B5EF4-FFF2-40B4-BE49-F238E27FC236}">
              <a16:creationId xmlns:a16="http://schemas.microsoft.com/office/drawing/2014/main" id="{00000000-0008-0000-0800-00000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S179"/>
  <sheetViews>
    <sheetView topLeftCell="A68" zoomScale="110" zoomScaleNormal="110" workbookViewId="0">
      <selection activeCell="C75" sqref="C75:P75"/>
    </sheetView>
  </sheetViews>
  <sheetFormatPr baseColWidth="10" defaultColWidth="9.1796875" defaultRowHeight="12.5" x14ac:dyDescent="0.25"/>
  <cols>
    <col min="1" max="1" width="3" style="167" customWidth="1"/>
    <col min="2" max="2" width="30" style="167" customWidth="1"/>
    <col min="3" max="3" width="16.81640625" style="167" customWidth="1"/>
    <col min="4" max="4" width="6" style="167" customWidth="1"/>
    <col min="5" max="5" width="6.7265625" style="167" customWidth="1"/>
    <col min="6" max="6" width="9.54296875" style="167" bestFit="1" customWidth="1"/>
    <col min="7" max="8" width="7.26953125" style="167" customWidth="1"/>
    <col min="9" max="9" width="9.54296875" style="167" bestFit="1" customWidth="1"/>
    <col min="10" max="11" width="7.1796875" style="167" customWidth="1"/>
    <col min="12" max="12" width="9.54296875" style="167" bestFit="1" customWidth="1"/>
    <col min="13" max="13" width="8.453125" style="167" customWidth="1"/>
    <col min="14" max="14" width="7.26953125" style="167" customWidth="1"/>
    <col min="15" max="15" width="11" style="167" customWidth="1"/>
    <col min="16" max="16" width="12.1796875" style="167" customWidth="1"/>
    <col min="17" max="18" width="11.7265625" style="167" customWidth="1"/>
    <col min="19" max="19" width="11.453125" style="169" customWidth="1"/>
    <col min="20" max="16384" width="9.1796875" style="167"/>
  </cols>
  <sheetData>
    <row r="1" spans="2:19" ht="13" thickBot="1" x14ac:dyDescent="0.3">
      <c r="B1" s="168"/>
      <c r="C1" s="168"/>
      <c r="D1" s="168"/>
      <c r="E1" s="168"/>
      <c r="F1" s="168"/>
      <c r="G1" s="168"/>
      <c r="H1" s="168"/>
      <c r="I1" s="168"/>
      <c r="J1" s="168"/>
      <c r="K1" s="168"/>
      <c r="L1" s="168"/>
      <c r="M1" s="168"/>
      <c r="N1" s="168"/>
      <c r="O1" s="168"/>
      <c r="P1" s="168"/>
    </row>
    <row r="2" spans="2:19" ht="16.5" customHeight="1" x14ac:dyDescent="0.25">
      <c r="B2" s="294"/>
      <c r="C2" s="297" t="s">
        <v>109</v>
      </c>
      <c r="D2" s="298"/>
      <c r="E2" s="298"/>
      <c r="F2" s="298"/>
      <c r="G2" s="298"/>
      <c r="H2" s="298"/>
      <c r="I2" s="298"/>
      <c r="J2" s="298"/>
      <c r="K2" s="298"/>
      <c r="L2" s="298"/>
      <c r="M2" s="299"/>
      <c r="N2" s="300" t="s">
        <v>108</v>
      </c>
      <c r="O2" s="301"/>
      <c r="P2" s="302"/>
      <c r="S2" s="170"/>
    </row>
    <row r="3" spans="2:19" ht="15.75" customHeight="1" x14ac:dyDescent="0.25">
      <c r="B3" s="295"/>
      <c r="C3" s="303" t="s">
        <v>107</v>
      </c>
      <c r="D3" s="304"/>
      <c r="E3" s="304"/>
      <c r="F3" s="304"/>
      <c r="G3" s="304"/>
      <c r="H3" s="304"/>
      <c r="I3" s="304"/>
      <c r="J3" s="304"/>
      <c r="K3" s="304"/>
      <c r="L3" s="304"/>
      <c r="M3" s="305"/>
      <c r="N3" s="306" t="s">
        <v>106</v>
      </c>
      <c r="O3" s="307"/>
      <c r="P3" s="308"/>
      <c r="S3" s="170"/>
    </row>
    <row r="4" spans="2:19" ht="15.75" customHeight="1" x14ac:dyDescent="0.25">
      <c r="B4" s="295"/>
      <c r="C4" s="303" t="s">
        <v>105</v>
      </c>
      <c r="D4" s="304"/>
      <c r="E4" s="304"/>
      <c r="F4" s="304"/>
      <c r="G4" s="304"/>
      <c r="H4" s="304"/>
      <c r="I4" s="304"/>
      <c r="J4" s="304"/>
      <c r="K4" s="304"/>
      <c r="L4" s="304"/>
      <c r="M4" s="305"/>
      <c r="N4" s="306" t="s">
        <v>104</v>
      </c>
      <c r="O4" s="307"/>
      <c r="P4" s="308"/>
      <c r="S4" s="170"/>
    </row>
    <row r="5" spans="2:19" ht="16.5" customHeight="1" thickBot="1" x14ac:dyDescent="0.3">
      <c r="B5" s="296"/>
      <c r="C5" s="309" t="s">
        <v>103</v>
      </c>
      <c r="D5" s="310"/>
      <c r="E5" s="310"/>
      <c r="F5" s="310"/>
      <c r="G5" s="310"/>
      <c r="H5" s="310"/>
      <c r="I5" s="310"/>
      <c r="J5" s="310"/>
      <c r="K5" s="310"/>
      <c r="L5" s="310"/>
      <c r="M5" s="311"/>
      <c r="N5" s="312" t="s">
        <v>102</v>
      </c>
      <c r="O5" s="313"/>
      <c r="P5" s="314"/>
      <c r="S5" s="170"/>
    </row>
    <row r="6" spans="2:19" ht="13" thickBot="1" x14ac:dyDescent="0.3">
      <c r="B6" s="168"/>
      <c r="C6" s="168"/>
      <c r="D6" s="168"/>
      <c r="E6" s="168"/>
      <c r="F6" s="168"/>
      <c r="G6" s="168"/>
      <c r="H6" s="168"/>
      <c r="I6" s="168"/>
      <c r="J6" s="168"/>
      <c r="K6" s="168"/>
      <c r="L6" s="168"/>
      <c r="M6" s="168"/>
      <c r="N6" s="168"/>
      <c r="O6" s="168"/>
      <c r="P6" s="168"/>
      <c r="S6" s="170"/>
    </row>
    <row r="7" spans="2:19" x14ac:dyDescent="0.25">
      <c r="B7" s="315" t="s">
        <v>101</v>
      </c>
      <c r="C7" s="316"/>
      <c r="D7" s="316"/>
      <c r="E7" s="316"/>
      <c r="F7" s="316"/>
      <c r="G7" s="316"/>
      <c r="H7" s="316"/>
      <c r="I7" s="316"/>
      <c r="J7" s="316"/>
      <c r="K7" s="316"/>
      <c r="L7" s="316"/>
      <c r="M7" s="316"/>
      <c r="N7" s="316"/>
      <c r="O7" s="316"/>
      <c r="P7" s="317"/>
      <c r="S7" s="170"/>
    </row>
    <row r="8" spans="2:19" ht="13" thickBot="1" x14ac:dyDescent="0.3">
      <c r="B8" s="318"/>
      <c r="C8" s="319"/>
      <c r="D8" s="319"/>
      <c r="E8" s="319"/>
      <c r="F8" s="319"/>
      <c r="G8" s="319"/>
      <c r="H8" s="319"/>
      <c r="I8" s="319"/>
      <c r="J8" s="319"/>
      <c r="K8" s="319"/>
      <c r="L8" s="319"/>
      <c r="M8" s="319"/>
      <c r="N8" s="319"/>
      <c r="O8" s="319"/>
      <c r="P8" s="320"/>
    </row>
    <row r="9" spans="2:19" ht="6.75" customHeight="1" thickBot="1" x14ac:dyDescent="0.3">
      <c r="B9" s="321"/>
      <c r="C9" s="321"/>
      <c r="D9" s="321"/>
      <c r="E9" s="321"/>
      <c r="F9" s="321"/>
      <c r="G9" s="321"/>
      <c r="H9" s="321"/>
      <c r="I9" s="321"/>
      <c r="J9" s="321"/>
      <c r="K9" s="321"/>
      <c r="L9" s="321"/>
      <c r="M9" s="321"/>
      <c r="N9" s="321"/>
      <c r="O9" s="321"/>
      <c r="P9" s="321"/>
    </row>
    <row r="10" spans="2:19" ht="26.25" customHeight="1" thickBot="1" x14ac:dyDescent="0.3">
      <c r="B10" s="171" t="s">
        <v>100</v>
      </c>
      <c r="C10" s="322">
        <v>2024</v>
      </c>
      <c r="D10" s="323"/>
      <c r="E10" s="323"/>
      <c r="F10" s="323"/>
      <c r="G10" s="323"/>
      <c r="H10" s="323"/>
      <c r="I10" s="324"/>
      <c r="J10" s="325" t="s">
        <v>99</v>
      </c>
      <c r="K10" s="326"/>
      <c r="L10" s="326"/>
      <c r="M10" s="326"/>
      <c r="N10" s="327" t="s">
        <v>98</v>
      </c>
      <c r="O10" s="328"/>
      <c r="P10" s="329"/>
    </row>
    <row r="11" spans="2:19" ht="4.5" customHeight="1" thickBot="1" x14ac:dyDescent="0.3">
      <c r="B11" s="291"/>
      <c r="C11" s="292"/>
      <c r="D11" s="292"/>
      <c r="E11" s="292"/>
      <c r="F11" s="292"/>
      <c r="G11" s="292"/>
      <c r="H11" s="292"/>
      <c r="I11" s="292"/>
      <c r="J11" s="292"/>
      <c r="K11" s="292"/>
      <c r="L11" s="292"/>
      <c r="M11" s="292"/>
      <c r="N11" s="292"/>
      <c r="O11" s="292"/>
      <c r="P11" s="293"/>
    </row>
    <row r="12" spans="2:19" ht="13.5" thickBot="1" x14ac:dyDescent="0.35">
      <c r="B12" s="172" t="s">
        <v>97</v>
      </c>
      <c r="C12" s="333" t="s">
        <v>13</v>
      </c>
      <c r="D12" s="333"/>
      <c r="E12" s="333"/>
      <c r="F12" s="333"/>
      <c r="G12" s="333"/>
      <c r="H12" s="333"/>
      <c r="I12" s="333"/>
      <c r="J12" s="333"/>
      <c r="K12" s="333"/>
      <c r="L12" s="333"/>
      <c r="M12" s="333"/>
      <c r="N12" s="333"/>
      <c r="O12" s="333"/>
      <c r="P12" s="334"/>
    </row>
    <row r="13" spans="2:19" ht="4.5" customHeight="1" thickBot="1" x14ac:dyDescent="0.35">
      <c r="B13" s="335"/>
      <c r="C13" s="336"/>
      <c r="D13" s="336"/>
      <c r="E13" s="336"/>
      <c r="F13" s="336"/>
      <c r="G13" s="336"/>
      <c r="H13" s="336"/>
      <c r="I13" s="336"/>
      <c r="J13" s="336"/>
      <c r="K13" s="336"/>
      <c r="L13" s="336"/>
      <c r="M13" s="336"/>
      <c r="N13" s="336"/>
      <c r="O13" s="336"/>
      <c r="P13" s="337"/>
    </row>
    <row r="14" spans="2:19" ht="18" customHeight="1" thickBot="1" x14ac:dyDescent="0.3">
      <c r="B14" s="172" t="s">
        <v>96</v>
      </c>
      <c r="C14" s="338" t="s">
        <v>186</v>
      </c>
      <c r="D14" s="339"/>
      <c r="E14" s="339"/>
      <c r="F14" s="339"/>
      <c r="G14" s="339"/>
      <c r="H14" s="339"/>
      <c r="I14" s="339"/>
      <c r="J14" s="339"/>
      <c r="K14" s="339"/>
      <c r="L14" s="339"/>
      <c r="M14" s="339"/>
      <c r="N14" s="339"/>
      <c r="O14" s="339"/>
      <c r="P14" s="340"/>
    </row>
    <row r="15" spans="2:19" ht="4.5" customHeight="1" thickBot="1" x14ac:dyDescent="0.35">
      <c r="B15" s="330"/>
      <c r="C15" s="331"/>
      <c r="D15" s="331"/>
      <c r="E15" s="331"/>
      <c r="F15" s="331"/>
      <c r="G15" s="331"/>
      <c r="H15" s="331"/>
      <c r="I15" s="331"/>
      <c r="J15" s="331"/>
      <c r="K15" s="331"/>
      <c r="L15" s="331"/>
      <c r="M15" s="331"/>
      <c r="N15" s="331"/>
      <c r="O15" s="331"/>
      <c r="P15" s="332"/>
    </row>
    <row r="16" spans="2:19" ht="50.25" customHeight="1" thickBot="1" x14ac:dyDescent="0.3">
      <c r="B16" s="172" t="s">
        <v>94</v>
      </c>
      <c r="C16" s="341" t="s">
        <v>296</v>
      </c>
      <c r="D16" s="342"/>
      <c r="E16" s="342"/>
      <c r="F16" s="342"/>
      <c r="G16" s="342"/>
      <c r="H16" s="342"/>
      <c r="I16" s="342"/>
      <c r="J16" s="342"/>
      <c r="K16" s="342"/>
      <c r="L16" s="342"/>
      <c r="M16" s="342"/>
      <c r="N16" s="342"/>
      <c r="O16" s="342"/>
      <c r="P16" s="343"/>
    </row>
    <row r="17" spans="2:16" ht="4.5" customHeight="1" thickBot="1" x14ac:dyDescent="0.35">
      <c r="B17" s="330"/>
      <c r="C17" s="331"/>
      <c r="D17" s="331"/>
      <c r="E17" s="331"/>
      <c r="F17" s="331"/>
      <c r="G17" s="331"/>
      <c r="H17" s="331"/>
      <c r="I17" s="331"/>
      <c r="J17" s="331"/>
      <c r="K17" s="331"/>
      <c r="L17" s="331"/>
      <c r="M17" s="331"/>
      <c r="N17" s="331"/>
      <c r="O17" s="331"/>
      <c r="P17" s="332"/>
    </row>
    <row r="18" spans="2:16" ht="26.25" customHeight="1" thickBot="1" x14ac:dyDescent="0.3">
      <c r="B18" s="172" t="s">
        <v>92</v>
      </c>
      <c r="C18" s="344" t="s">
        <v>314</v>
      </c>
      <c r="D18" s="345"/>
      <c r="E18" s="345"/>
      <c r="F18" s="345"/>
      <c r="G18" s="345"/>
      <c r="H18" s="345"/>
      <c r="I18" s="345"/>
      <c r="J18" s="345"/>
      <c r="K18" s="345"/>
      <c r="L18" s="345"/>
      <c r="M18" s="345"/>
      <c r="N18" s="345"/>
      <c r="O18" s="345"/>
      <c r="P18" s="346"/>
    </row>
    <row r="19" spans="2:16" ht="4.5" customHeight="1" thickBot="1" x14ac:dyDescent="0.35">
      <c r="B19" s="347"/>
      <c r="C19" s="347"/>
      <c r="D19" s="347"/>
      <c r="E19" s="347"/>
      <c r="F19" s="347"/>
      <c r="G19" s="347"/>
      <c r="H19" s="347"/>
      <c r="I19" s="347"/>
      <c r="J19" s="347"/>
      <c r="K19" s="347"/>
      <c r="L19" s="347"/>
      <c r="M19" s="347"/>
      <c r="N19" s="347"/>
      <c r="O19" s="347"/>
      <c r="P19" s="347"/>
    </row>
    <row r="20" spans="2:16" ht="17.25" customHeight="1" thickBot="1" x14ac:dyDescent="0.35">
      <c r="B20" s="348" t="s">
        <v>91</v>
      </c>
      <c r="C20" s="349"/>
      <c r="D20" s="349"/>
      <c r="E20" s="349"/>
      <c r="F20" s="349"/>
      <c r="G20" s="349"/>
      <c r="H20" s="349"/>
      <c r="I20" s="349"/>
      <c r="J20" s="349"/>
      <c r="K20" s="349"/>
      <c r="L20" s="349"/>
      <c r="M20" s="349"/>
      <c r="N20" s="349"/>
      <c r="O20" s="349"/>
      <c r="P20" s="350"/>
    </row>
    <row r="21" spans="2:16" ht="4.5" customHeight="1" thickBot="1" x14ac:dyDescent="0.35">
      <c r="B21" s="351"/>
      <c r="C21" s="352"/>
      <c r="D21" s="352"/>
      <c r="E21" s="352"/>
      <c r="F21" s="352"/>
      <c r="G21" s="352"/>
      <c r="H21" s="352"/>
      <c r="I21" s="352"/>
      <c r="J21" s="352"/>
      <c r="K21" s="352"/>
      <c r="L21" s="352"/>
      <c r="M21" s="352"/>
      <c r="N21" s="352"/>
      <c r="O21" s="352"/>
      <c r="P21" s="353"/>
    </row>
    <row r="22" spans="2:16" ht="51" customHeight="1" thickBot="1" x14ac:dyDescent="0.3">
      <c r="B22" s="172" t="s">
        <v>90</v>
      </c>
      <c r="C22" s="354" t="s">
        <v>187</v>
      </c>
      <c r="D22" s="355"/>
      <c r="E22" s="355"/>
      <c r="F22" s="355"/>
      <c r="G22" s="355"/>
      <c r="H22" s="355"/>
      <c r="I22" s="355"/>
      <c r="J22" s="355"/>
      <c r="K22" s="355"/>
      <c r="L22" s="355"/>
      <c r="M22" s="355"/>
      <c r="N22" s="355"/>
      <c r="O22" s="355"/>
      <c r="P22" s="356"/>
    </row>
    <row r="23" spans="2:16" ht="4.5" customHeight="1" thickBot="1" x14ac:dyDescent="0.35">
      <c r="B23" s="330"/>
      <c r="C23" s="331"/>
      <c r="D23" s="331"/>
      <c r="E23" s="331"/>
      <c r="F23" s="331"/>
      <c r="G23" s="331"/>
      <c r="H23" s="331"/>
      <c r="I23" s="331"/>
      <c r="J23" s="331"/>
      <c r="K23" s="331"/>
      <c r="L23" s="331"/>
      <c r="M23" s="331"/>
      <c r="N23" s="331"/>
      <c r="O23" s="331"/>
      <c r="P23" s="332"/>
    </row>
    <row r="24" spans="2:16" ht="132" customHeight="1" thickBot="1" x14ac:dyDescent="0.3">
      <c r="B24" s="172" t="s">
        <v>88</v>
      </c>
      <c r="C24" s="358" t="s">
        <v>188</v>
      </c>
      <c r="D24" s="359"/>
      <c r="E24" s="359"/>
      <c r="F24" s="359"/>
      <c r="G24" s="359"/>
      <c r="H24" s="359"/>
      <c r="I24" s="359"/>
      <c r="J24" s="359"/>
      <c r="K24" s="359"/>
      <c r="L24" s="359"/>
      <c r="M24" s="359"/>
      <c r="N24" s="359"/>
      <c r="O24" s="359"/>
      <c r="P24" s="360"/>
    </row>
    <row r="25" spans="2:16" ht="4.5" customHeight="1" thickBot="1" x14ac:dyDescent="0.35">
      <c r="B25" s="361"/>
      <c r="C25" s="362"/>
      <c r="D25" s="362"/>
      <c r="E25" s="362"/>
      <c r="F25" s="362"/>
      <c r="G25" s="362"/>
      <c r="H25" s="362"/>
      <c r="I25" s="362"/>
      <c r="J25" s="362"/>
      <c r="K25" s="362"/>
      <c r="L25" s="362"/>
      <c r="M25" s="362"/>
      <c r="N25" s="362"/>
      <c r="O25" s="362"/>
      <c r="P25" s="363"/>
    </row>
    <row r="26" spans="2:16" ht="155.25" customHeight="1" thickBot="1" x14ac:dyDescent="0.35">
      <c r="B26" s="173" t="s">
        <v>85</v>
      </c>
      <c r="C26" s="364" t="s">
        <v>310</v>
      </c>
      <c r="D26" s="365"/>
      <c r="E26" s="365"/>
      <c r="F26" s="365"/>
      <c r="G26" s="365"/>
      <c r="H26" s="365"/>
      <c r="I26" s="365"/>
      <c r="J26" s="365"/>
      <c r="K26" s="365"/>
      <c r="L26" s="365"/>
      <c r="M26" s="365"/>
      <c r="N26" s="365"/>
      <c r="O26" s="365"/>
      <c r="P26" s="366"/>
    </row>
    <row r="27" spans="2:16" ht="4.5" customHeight="1" thickBot="1" x14ac:dyDescent="0.35">
      <c r="B27" s="367"/>
      <c r="C27" s="368"/>
      <c r="D27" s="368"/>
      <c r="E27" s="368"/>
      <c r="F27" s="368"/>
      <c r="G27" s="368"/>
      <c r="H27" s="368"/>
      <c r="I27" s="368"/>
      <c r="J27" s="368"/>
      <c r="K27" s="368"/>
      <c r="L27" s="368"/>
      <c r="M27" s="368"/>
      <c r="N27" s="368"/>
      <c r="O27" s="368"/>
      <c r="P27" s="369"/>
    </row>
    <row r="28" spans="2:16" ht="12.75" customHeight="1" thickBot="1" x14ac:dyDescent="0.35">
      <c r="B28" s="173" t="s">
        <v>189</v>
      </c>
      <c r="C28" s="174" t="s">
        <v>82</v>
      </c>
      <c r="D28" s="370" t="s">
        <v>190</v>
      </c>
      <c r="E28" s="371"/>
      <c r="F28" s="371"/>
      <c r="G28" s="372"/>
      <c r="H28" s="373" t="s">
        <v>80</v>
      </c>
      <c r="I28" s="373"/>
      <c r="J28" s="373"/>
      <c r="K28" s="370" t="s">
        <v>191</v>
      </c>
      <c r="L28" s="371"/>
      <c r="M28" s="372"/>
      <c r="N28" s="374" t="s">
        <v>78</v>
      </c>
      <c r="O28" s="375"/>
      <c r="P28" s="175" t="s">
        <v>192</v>
      </c>
    </row>
    <row r="29" spans="2:16" ht="4.5" customHeight="1" thickBot="1" x14ac:dyDescent="0.35">
      <c r="B29" s="376"/>
      <c r="C29" s="377"/>
      <c r="D29" s="377"/>
      <c r="E29" s="377"/>
      <c r="F29" s="377"/>
      <c r="G29" s="377"/>
      <c r="H29" s="377"/>
      <c r="I29" s="377"/>
      <c r="J29" s="377"/>
      <c r="K29" s="377"/>
      <c r="L29" s="377"/>
      <c r="M29" s="377"/>
      <c r="N29" s="377"/>
      <c r="O29" s="377"/>
      <c r="P29" s="378"/>
    </row>
    <row r="30" spans="2:16" ht="13.5" thickBot="1" x14ac:dyDescent="0.35">
      <c r="B30" s="176" t="s">
        <v>69</v>
      </c>
      <c r="C30" s="379" t="s">
        <v>76</v>
      </c>
      <c r="D30" s="333"/>
      <c r="E30" s="333"/>
      <c r="F30" s="333"/>
      <c r="G30" s="333"/>
      <c r="H30" s="333"/>
      <c r="I30" s="333"/>
      <c r="J30" s="333"/>
      <c r="K30" s="333"/>
      <c r="L30" s="333"/>
      <c r="M30" s="333"/>
      <c r="N30" s="333"/>
      <c r="O30" s="333"/>
      <c r="P30" s="334"/>
    </row>
    <row r="31" spans="2:16" ht="4.5" customHeight="1" thickBot="1" x14ac:dyDescent="0.35">
      <c r="B31" s="330"/>
      <c r="C31" s="331"/>
      <c r="D31" s="331"/>
      <c r="E31" s="331"/>
      <c r="F31" s="331"/>
      <c r="G31" s="331"/>
      <c r="H31" s="331"/>
      <c r="I31" s="331"/>
      <c r="J31" s="331"/>
      <c r="K31" s="331"/>
      <c r="L31" s="331"/>
      <c r="M31" s="331"/>
      <c r="N31" s="331"/>
      <c r="O31" s="331"/>
      <c r="P31" s="332"/>
    </row>
    <row r="32" spans="2:16" ht="13.5" thickBot="1" x14ac:dyDescent="0.35">
      <c r="B32" s="176" t="s">
        <v>75</v>
      </c>
      <c r="C32" s="357" t="s">
        <v>35</v>
      </c>
      <c r="D32" s="333"/>
      <c r="E32" s="333"/>
      <c r="F32" s="333"/>
      <c r="G32" s="333"/>
      <c r="H32" s="333"/>
      <c r="I32" s="333"/>
      <c r="J32" s="333"/>
      <c r="K32" s="333"/>
      <c r="L32" s="333"/>
      <c r="M32" s="333"/>
      <c r="N32" s="333"/>
      <c r="O32" s="333"/>
      <c r="P32" s="334"/>
    </row>
    <row r="33" spans="2:16" ht="4.5" customHeight="1" thickBot="1" x14ac:dyDescent="0.35">
      <c r="B33" s="330"/>
      <c r="C33" s="331"/>
      <c r="D33" s="331"/>
      <c r="E33" s="331"/>
      <c r="F33" s="331"/>
      <c r="G33" s="331"/>
      <c r="H33" s="331"/>
      <c r="I33" s="331"/>
      <c r="J33" s="331"/>
      <c r="K33" s="331"/>
      <c r="L33" s="331"/>
      <c r="M33" s="331"/>
      <c r="N33" s="331"/>
      <c r="O33" s="331"/>
      <c r="P33" s="332"/>
    </row>
    <row r="34" spans="2:16" ht="13.5" thickBot="1" x14ac:dyDescent="0.35">
      <c r="B34" s="176" t="s">
        <v>74</v>
      </c>
      <c r="C34" s="357" t="s">
        <v>32</v>
      </c>
      <c r="D34" s="333"/>
      <c r="E34" s="333"/>
      <c r="F34" s="333"/>
      <c r="G34" s="333"/>
      <c r="H34" s="333"/>
      <c r="I34" s="333"/>
      <c r="J34" s="333"/>
      <c r="K34" s="333"/>
      <c r="L34" s="333"/>
      <c r="M34" s="333"/>
      <c r="N34" s="333"/>
      <c r="O34" s="333"/>
      <c r="P34" s="334"/>
    </row>
    <row r="35" spans="2:16" ht="4.5" customHeight="1" thickBot="1" x14ac:dyDescent="0.35">
      <c r="B35" s="335"/>
      <c r="C35" s="336"/>
      <c r="D35" s="336"/>
      <c r="E35" s="336"/>
      <c r="F35" s="336"/>
      <c r="G35" s="336"/>
      <c r="H35" s="336"/>
      <c r="I35" s="336"/>
      <c r="J35" s="336"/>
      <c r="K35" s="336"/>
      <c r="L35" s="336"/>
      <c r="M35" s="336"/>
      <c r="N35" s="336"/>
      <c r="O35" s="336"/>
      <c r="P35" s="337"/>
    </row>
    <row r="36" spans="2:16" ht="16.5" customHeight="1" thickBot="1" x14ac:dyDescent="0.35">
      <c r="B36" s="176" t="s">
        <v>73</v>
      </c>
      <c r="C36" s="379" t="s">
        <v>35</v>
      </c>
      <c r="D36" s="333"/>
      <c r="E36" s="333"/>
      <c r="F36" s="333"/>
      <c r="G36" s="333"/>
      <c r="H36" s="333"/>
      <c r="I36" s="333"/>
      <c r="J36" s="333"/>
      <c r="K36" s="333"/>
      <c r="L36" s="333"/>
      <c r="M36" s="333"/>
      <c r="N36" s="333"/>
      <c r="O36" s="333"/>
      <c r="P36" s="334"/>
    </row>
    <row r="37" spans="2:16" ht="4.5" customHeight="1" thickBot="1" x14ac:dyDescent="0.35">
      <c r="B37" s="177"/>
      <c r="C37" s="177"/>
      <c r="D37" s="177"/>
      <c r="E37" s="177"/>
      <c r="F37" s="177"/>
      <c r="G37" s="177"/>
      <c r="H37" s="177"/>
      <c r="I37" s="177"/>
      <c r="J37" s="177"/>
      <c r="K37" s="177"/>
      <c r="L37" s="177"/>
      <c r="M37" s="177"/>
      <c r="N37" s="177"/>
      <c r="O37" s="177"/>
      <c r="P37" s="177"/>
    </row>
    <row r="38" spans="2:16" ht="13.5" thickBot="1" x14ac:dyDescent="0.35">
      <c r="B38" s="380" t="s">
        <v>72</v>
      </c>
      <c r="C38" s="381"/>
      <c r="D38" s="381"/>
      <c r="E38" s="381"/>
      <c r="F38" s="381"/>
      <c r="G38" s="381"/>
      <c r="H38" s="381"/>
      <c r="I38" s="381"/>
      <c r="J38" s="381"/>
      <c r="K38" s="381"/>
      <c r="L38" s="381"/>
      <c r="M38" s="381"/>
      <c r="N38" s="381"/>
      <c r="O38" s="382"/>
      <c r="P38" s="383"/>
    </row>
    <row r="39" spans="2:16" ht="13.5" thickBot="1" x14ac:dyDescent="0.35">
      <c r="B39" s="178" t="s">
        <v>71</v>
      </c>
      <c r="C39" s="380" t="s">
        <v>70</v>
      </c>
      <c r="D39" s="381"/>
      <c r="E39" s="381"/>
      <c r="F39" s="381"/>
      <c r="G39" s="383"/>
      <c r="H39" s="380" t="s">
        <v>69</v>
      </c>
      <c r="I39" s="381"/>
      <c r="J39" s="381"/>
      <c r="K39" s="381"/>
      <c r="L39" s="383"/>
      <c r="M39" s="380" t="s">
        <v>68</v>
      </c>
      <c r="N39" s="381"/>
      <c r="O39" s="382"/>
      <c r="P39" s="383"/>
    </row>
    <row r="40" spans="2:16" ht="39" customHeight="1" x14ac:dyDescent="0.25">
      <c r="B40" s="179" t="s">
        <v>193</v>
      </c>
      <c r="C40" s="384" t="s">
        <v>194</v>
      </c>
      <c r="D40" s="385"/>
      <c r="E40" s="385"/>
      <c r="F40" s="385"/>
      <c r="G40" s="386"/>
      <c r="H40" s="387" t="s">
        <v>129</v>
      </c>
      <c r="I40" s="388"/>
      <c r="J40" s="388"/>
      <c r="K40" s="388"/>
      <c r="L40" s="389"/>
      <c r="M40" s="390" t="s">
        <v>195</v>
      </c>
      <c r="N40" s="391"/>
      <c r="O40" s="391"/>
      <c r="P40" s="392"/>
    </row>
    <row r="41" spans="2:16" ht="39.75" customHeight="1" x14ac:dyDescent="0.25">
      <c r="B41" s="180" t="s">
        <v>196</v>
      </c>
      <c r="C41" s="399" t="s">
        <v>197</v>
      </c>
      <c r="D41" s="400"/>
      <c r="E41" s="400"/>
      <c r="F41" s="400"/>
      <c r="G41" s="401"/>
      <c r="H41" s="387" t="s">
        <v>129</v>
      </c>
      <c r="I41" s="388"/>
      <c r="J41" s="388"/>
      <c r="K41" s="388"/>
      <c r="L41" s="389"/>
      <c r="M41" s="393"/>
      <c r="N41" s="394"/>
      <c r="O41" s="394"/>
      <c r="P41" s="395"/>
    </row>
    <row r="42" spans="2:16" ht="27" customHeight="1" thickBot="1" x14ac:dyDescent="0.3">
      <c r="B42" s="181" t="s">
        <v>299</v>
      </c>
      <c r="C42" s="402" t="s">
        <v>300</v>
      </c>
      <c r="D42" s="403"/>
      <c r="E42" s="403"/>
      <c r="F42" s="403"/>
      <c r="G42" s="404"/>
      <c r="H42" s="402" t="s">
        <v>129</v>
      </c>
      <c r="I42" s="403"/>
      <c r="J42" s="403"/>
      <c r="K42" s="403"/>
      <c r="L42" s="404"/>
      <c r="M42" s="396"/>
      <c r="N42" s="397"/>
      <c r="O42" s="397"/>
      <c r="P42" s="398"/>
    </row>
    <row r="43" spans="2:16" ht="4.5" customHeight="1" thickBot="1" x14ac:dyDescent="0.35">
      <c r="B43" s="182"/>
      <c r="C43" s="182"/>
      <c r="D43" s="182"/>
      <c r="E43" s="182"/>
      <c r="F43" s="182"/>
      <c r="G43" s="182"/>
      <c r="H43" s="182"/>
      <c r="I43" s="182"/>
      <c r="J43" s="182"/>
      <c r="K43" s="182"/>
      <c r="L43" s="182"/>
      <c r="M43" s="182"/>
      <c r="N43" s="182"/>
      <c r="O43" s="182"/>
      <c r="P43" s="182"/>
    </row>
    <row r="44" spans="2:16" ht="13.5" customHeight="1" thickBot="1" x14ac:dyDescent="0.35">
      <c r="B44" s="348" t="s">
        <v>64</v>
      </c>
      <c r="C44" s="349"/>
      <c r="D44" s="349"/>
      <c r="E44" s="349"/>
      <c r="F44" s="349"/>
      <c r="G44" s="349"/>
      <c r="H44" s="349"/>
      <c r="I44" s="349"/>
      <c r="J44" s="349"/>
      <c r="K44" s="349"/>
      <c r="L44" s="349"/>
      <c r="M44" s="349"/>
      <c r="N44" s="349"/>
      <c r="O44" s="349"/>
      <c r="P44" s="350"/>
    </row>
    <row r="45" spans="2:16" ht="4.5" customHeight="1" thickBot="1" x14ac:dyDescent="0.35">
      <c r="B45" s="183"/>
      <c r="C45" s="177"/>
      <c r="D45" s="177"/>
      <c r="E45" s="177"/>
      <c r="F45" s="177"/>
      <c r="G45" s="177"/>
      <c r="H45" s="177"/>
      <c r="I45" s="177"/>
      <c r="J45" s="177"/>
      <c r="K45" s="177"/>
      <c r="L45" s="177"/>
      <c r="M45" s="177"/>
      <c r="N45" s="177"/>
      <c r="O45" s="177"/>
      <c r="P45" s="184"/>
    </row>
    <row r="46" spans="2:16" ht="13" x14ac:dyDescent="0.3">
      <c r="B46" s="407" t="s">
        <v>63</v>
      </c>
      <c r="C46" s="185" t="s">
        <v>198</v>
      </c>
      <c r="D46" s="186" t="s">
        <v>199</v>
      </c>
      <c r="E46" s="186" t="s">
        <v>200</v>
      </c>
      <c r="F46" s="186" t="s">
        <v>201</v>
      </c>
      <c r="G46" s="186" t="s">
        <v>202</v>
      </c>
      <c r="H46" s="186" t="s">
        <v>203</v>
      </c>
      <c r="I46" s="186" t="s">
        <v>204</v>
      </c>
      <c r="J46" s="186" t="s">
        <v>205</v>
      </c>
      <c r="K46" s="186" t="s">
        <v>206</v>
      </c>
      <c r="L46" s="186" t="s">
        <v>207</v>
      </c>
      <c r="M46" s="186" t="s">
        <v>208</v>
      </c>
      <c r="N46" s="186" t="s">
        <v>209</v>
      </c>
      <c r="O46" s="187" t="s">
        <v>210</v>
      </c>
      <c r="P46" s="188" t="s">
        <v>211</v>
      </c>
    </row>
    <row r="47" spans="2:16" ht="24" customHeight="1" x14ac:dyDescent="0.3">
      <c r="B47" s="408"/>
      <c r="C47" s="189" t="s">
        <v>212</v>
      </c>
      <c r="D47" s="190">
        <f>+'1 REGISTR EJEC PRESUP'!C13</f>
        <v>5.0999999999999997E-2</v>
      </c>
      <c r="E47" s="190">
        <f>+'1 REGISTR EJEC PRESUP'!D13</f>
        <v>9.2999999999999999E-2</v>
      </c>
      <c r="F47" s="190">
        <f>+'1 REGISTR EJEC PRESUP'!E13</f>
        <v>0.13100000000000001</v>
      </c>
      <c r="G47" s="190">
        <f>+'1 REGISTR EJEC PRESUP'!F13</f>
        <v>0.20599999999999999</v>
      </c>
      <c r="H47" s="190">
        <f>+'1 REGISTR EJEC PRESUP'!G13</f>
        <v>0.27700000000000002</v>
      </c>
      <c r="I47" s="190">
        <f>+'1 REGISTR EJEC PRESUP'!H13</f>
        <v>0.36399999999999999</v>
      </c>
      <c r="J47" s="190">
        <f>+'1 REGISTR EJEC PRESUP'!I13</f>
        <v>0.42299999999999999</v>
      </c>
      <c r="K47" s="190">
        <f>+'1 REGISTR EJEC PRESUP'!J13</f>
        <v>0.48199999999999998</v>
      </c>
      <c r="L47" s="190">
        <f>+'1 REGISTR EJEC PRESUP'!K13</f>
        <v>0.56499999999999995</v>
      </c>
      <c r="M47" s="190">
        <f>+'1 REGISTR EJEC PRESUP'!L13</f>
        <v>0.624</v>
      </c>
      <c r="N47" s="190">
        <f>+'1 REGISTR EJEC PRESUP'!M13</f>
        <v>0.72599999999999998</v>
      </c>
      <c r="O47" s="190">
        <f>+'1 REGISTR EJEC PRESUP'!N13</f>
        <v>0.91900000000000004</v>
      </c>
      <c r="P47" s="191" t="s">
        <v>213</v>
      </c>
    </row>
    <row r="48" spans="2:16" ht="37.5" customHeight="1" x14ac:dyDescent="0.3">
      <c r="B48" s="408"/>
      <c r="C48" s="192" t="s">
        <v>214</v>
      </c>
      <c r="D48" s="190">
        <f>+'1 REGISTR EJEC PRESUP'!C12</f>
        <v>3.289506825852602E-2</v>
      </c>
      <c r="E48" s="190">
        <f>+'1 REGISTR EJEC PRESUP'!D12</f>
        <v>8.00715329202559E-2</v>
      </c>
      <c r="F48" s="190">
        <f>+'1 REGISTR EJEC PRESUP'!E12</f>
        <v>0.14806601624876733</v>
      </c>
      <c r="G48" s="190">
        <f>+'1 REGISTR EJEC PRESUP'!F12</f>
        <v>0.22259709965009586</v>
      </c>
      <c r="H48" s="190">
        <f>+'1 REGISTR EJEC PRESUP'!G12</f>
        <v>0.32958066566884753</v>
      </c>
      <c r="I48" s="190">
        <f>+'1 REGISTR EJEC PRESUP'!H12</f>
        <v>0.38006397388984275</v>
      </c>
      <c r="J48" s="190">
        <f>+'1 REGISTR EJEC PRESUP'!IH2</f>
        <v>0</v>
      </c>
      <c r="K48" s="190">
        <f>+'1 REGISTR EJEC PRESUP'!J12</f>
        <v>0.51161091060174502</v>
      </c>
      <c r="L48" s="190">
        <f>+'1 REGISTR EJEC PRESUP'!K12</f>
        <v>0.5755247310643794</v>
      </c>
      <c r="M48" s="190">
        <f>+'1 REGISTR EJEC PRESUP'!L12</f>
        <v>0.63559911698011207</v>
      </c>
      <c r="N48" s="190">
        <f>+'1 REGISTR EJEC PRESUP'!M12</f>
        <v>0.70870355260325679</v>
      </c>
      <c r="O48" s="190">
        <f>+'1 REGISTR EJEC PRESUP'!N12</f>
        <v>0.95055789436799498</v>
      </c>
      <c r="P48" s="191" t="s">
        <v>213</v>
      </c>
    </row>
    <row r="49" spans="2:16" ht="27" customHeight="1" thickBot="1" x14ac:dyDescent="0.35">
      <c r="B49" s="408"/>
      <c r="C49" s="192" t="s">
        <v>215</v>
      </c>
      <c r="D49" s="193">
        <f>D48/D47</f>
        <v>0.64500133840247098</v>
      </c>
      <c r="E49" s="193">
        <f t="shared" ref="E49:P49" si="0">E48/E47</f>
        <v>0.86098422494898819</v>
      </c>
      <c r="F49" s="193">
        <f t="shared" si="0"/>
        <v>1.1302749331966973</v>
      </c>
      <c r="G49" s="193">
        <f t="shared" si="0"/>
        <v>1.0805684449033781</v>
      </c>
      <c r="H49" s="193">
        <f t="shared" si="0"/>
        <v>1.1898218977214712</v>
      </c>
      <c r="I49" s="193">
        <f t="shared" si="0"/>
        <v>1.0441317964006669</v>
      </c>
      <c r="J49" s="193">
        <f t="shared" si="0"/>
        <v>0</v>
      </c>
      <c r="K49" s="193">
        <f t="shared" si="0"/>
        <v>1.0614334244849482</v>
      </c>
      <c r="L49" s="193">
        <f t="shared" si="0"/>
        <v>1.018627842591822</v>
      </c>
      <c r="M49" s="193">
        <f t="shared" si="0"/>
        <v>1.0185883284937693</v>
      </c>
      <c r="N49" s="193">
        <f t="shared" si="0"/>
        <v>0.97617569229098733</v>
      </c>
      <c r="O49" s="193">
        <f t="shared" si="0"/>
        <v>1.0343393845135962</v>
      </c>
      <c r="P49" s="193" t="e">
        <f t="shared" si="0"/>
        <v>#VALUE!</v>
      </c>
    </row>
    <row r="50" spans="2:16" ht="22.5" customHeight="1" thickBot="1" x14ac:dyDescent="0.35">
      <c r="B50" s="348" t="s">
        <v>46</v>
      </c>
      <c r="C50" s="349"/>
      <c r="D50" s="349"/>
      <c r="E50" s="349"/>
      <c r="F50" s="349"/>
      <c r="G50" s="349"/>
      <c r="H50" s="349"/>
      <c r="I50" s="349"/>
      <c r="J50" s="349"/>
      <c r="K50" s="349"/>
      <c r="L50" s="349"/>
      <c r="M50" s="349"/>
      <c r="N50" s="349"/>
      <c r="O50" s="349"/>
      <c r="P50" s="350"/>
    </row>
    <row r="51" spans="2:16" x14ac:dyDescent="0.25">
      <c r="B51" s="409"/>
      <c r="C51" s="410"/>
      <c r="D51" s="410"/>
      <c r="E51" s="410"/>
      <c r="F51" s="410"/>
      <c r="G51" s="410"/>
      <c r="H51" s="410"/>
      <c r="I51" s="410"/>
      <c r="J51" s="410"/>
      <c r="K51" s="410"/>
      <c r="L51" s="410"/>
      <c r="M51" s="410"/>
      <c r="N51" s="410"/>
      <c r="O51" s="410"/>
      <c r="P51" s="411"/>
    </row>
    <row r="52" spans="2:16" x14ac:dyDescent="0.25">
      <c r="B52" s="412"/>
      <c r="C52" s="413"/>
      <c r="D52" s="413"/>
      <c r="E52" s="413"/>
      <c r="F52" s="413"/>
      <c r="G52" s="413"/>
      <c r="H52" s="413"/>
      <c r="I52" s="413"/>
      <c r="J52" s="413"/>
      <c r="K52" s="413"/>
      <c r="L52" s="413"/>
      <c r="M52" s="413"/>
      <c r="N52" s="413"/>
      <c r="O52" s="413"/>
      <c r="P52" s="414"/>
    </row>
    <row r="53" spans="2:16" x14ac:dyDescent="0.25">
      <c r="B53" s="412"/>
      <c r="C53" s="413"/>
      <c r="D53" s="413"/>
      <c r="E53" s="413"/>
      <c r="F53" s="413"/>
      <c r="G53" s="413"/>
      <c r="H53" s="413"/>
      <c r="I53" s="413"/>
      <c r="J53" s="413"/>
      <c r="K53" s="413"/>
      <c r="L53" s="413"/>
      <c r="M53" s="413"/>
      <c r="N53" s="413"/>
      <c r="O53" s="413"/>
      <c r="P53" s="414"/>
    </row>
    <row r="54" spans="2:16" x14ac:dyDescent="0.25">
      <c r="B54" s="412"/>
      <c r="C54" s="413"/>
      <c r="D54" s="413"/>
      <c r="E54" s="413"/>
      <c r="F54" s="413"/>
      <c r="G54" s="413"/>
      <c r="H54" s="413"/>
      <c r="I54" s="413"/>
      <c r="J54" s="413"/>
      <c r="K54" s="413"/>
      <c r="L54" s="413"/>
      <c r="M54" s="413"/>
      <c r="N54" s="413"/>
      <c r="O54" s="413"/>
      <c r="P54" s="414"/>
    </row>
    <row r="55" spans="2:16" x14ac:dyDescent="0.25">
      <c r="B55" s="412"/>
      <c r="C55" s="413"/>
      <c r="D55" s="413"/>
      <c r="E55" s="413"/>
      <c r="F55" s="413"/>
      <c r="G55" s="413"/>
      <c r="H55" s="413"/>
      <c r="I55" s="413"/>
      <c r="J55" s="413"/>
      <c r="K55" s="413"/>
      <c r="L55" s="413"/>
      <c r="M55" s="413"/>
      <c r="N55" s="413"/>
      <c r="O55" s="413"/>
      <c r="P55" s="414"/>
    </row>
    <row r="56" spans="2:16" x14ac:dyDescent="0.25">
      <c r="B56" s="412"/>
      <c r="C56" s="413"/>
      <c r="D56" s="413"/>
      <c r="E56" s="413"/>
      <c r="F56" s="413"/>
      <c r="G56" s="413"/>
      <c r="H56" s="413"/>
      <c r="I56" s="413"/>
      <c r="J56" s="413"/>
      <c r="K56" s="413"/>
      <c r="L56" s="413"/>
      <c r="M56" s="413"/>
      <c r="N56" s="413"/>
      <c r="O56" s="413"/>
      <c r="P56" s="414"/>
    </row>
    <row r="57" spans="2:16" x14ac:dyDescent="0.25">
      <c r="B57" s="412"/>
      <c r="C57" s="413"/>
      <c r="D57" s="413"/>
      <c r="E57" s="413"/>
      <c r="F57" s="413"/>
      <c r="G57" s="413"/>
      <c r="H57" s="413"/>
      <c r="I57" s="413"/>
      <c r="J57" s="413"/>
      <c r="K57" s="413"/>
      <c r="L57" s="413"/>
      <c r="M57" s="413"/>
      <c r="N57" s="413"/>
      <c r="O57" s="413"/>
      <c r="P57" s="414"/>
    </row>
    <row r="58" spans="2:16" x14ac:dyDescent="0.25">
      <c r="B58" s="412"/>
      <c r="C58" s="413"/>
      <c r="D58" s="413"/>
      <c r="E58" s="413"/>
      <c r="F58" s="413"/>
      <c r="G58" s="413"/>
      <c r="H58" s="413"/>
      <c r="I58" s="413"/>
      <c r="J58" s="413"/>
      <c r="K58" s="413"/>
      <c r="L58" s="413"/>
      <c r="M58" s="413"/>
      <c r="N58" s="413"/>
      <c r="O58" s="413"/>
      <c r="P58" s="414"/>
    </row>
    <row r="59" spans="2:16" x14ac:dyDescent="0.25">
      <c r="B59" s="412"/>
      <c r="C59" s="413"/>
      <c r="D59" s="413"/>
      <c r="E59" s="413"/>
      <c r="F59" s="413"/>
      <c r="G59" s="413"/>
      <c r="H59" s="413"/>
      <c r="I59" s="413"/>
      <c r="J59" s="413"/>
      <c r="K59" s="413"/>
      <c r="L59" s="413"/>
      <c r="M59" s="413"/>
      <c r="N59" s="413"/>
      <c r="O59" s="413"/>
      <c r="P59" s="414"/>
    </row>
    <row r="60" spans="2:16" x14ac:dyDescent="0.25">
      <c r="B60" s="412"/>
      <c r="C60" s="413"/>
      <c r="D60" s="413"/>
      <c r="E60" s="413"/>
      <c r="F60" s="413"/>
      <c r="G60" s="413"/>
      <c r="H60" s="413"/>
      <c r="I60" s="413"/>
      <c r="J60" s="413"/>
      <c r="K60" s="413"/>
      <c r="L60" s="413"/>
      <c r="M60" s="413"/>
      <c r="N60" s="413"/>
      <c r="O60" s="413"/>
      <c r="P60" s="414"/>
    </row>
    <row r="61" spans="2:16" x14ac:dyDescent="0.25">
      <c r="B61" s="412"/>
      <c r="C61" s="413"/>
      <c r="D61" s="413"/>
      <c r="E61" s="413"/>
      <c r="F61" s="413"/>
      <c r="G61" s="413"/>
      <c r="H61" s="413"/>
      <c r="I61" s="413"/>
      <c r="J61" s="413"/>
      <c r="K61" s="413"/>
      <c r="L61" s="413"/>
      <c r="M61" s="413"/>
      <c r="N61" s="413"/>
      <c r="O61" s="413"/>
      <c r="P61" s="414"/>
    </row>
    <row r="62" spans="2:16" x14ac:dyDescent="0.25">
      <c r="B62" s="412"/>
      <c r="C62" s="413"/>
      <c r="D62" s="413"/>
      <c r="E62" s="413"/>
      <c r="F62" s="413"/>
      <c r="G62" s="413"/>
      <c r="H62" s="413"/>
      <c r="I62" s="413"/>
      <c r="J62" s="413"/>
      <c r="K62" s="413"/>
      <c r="L62" s="413"/>
      <c r="M62" s="413"/>
      <c r="N62" s="413"/>
      <c r="O62" s="413"/>
      <c r="P62" s="414"/>
    </row>
    <row r="63" spans="2:16" x14ac:dyDescent="0.25">
      <c r="B63" s="412"/>
      <c r="C63" s="413"/>
      <c r="D63" s="413"/>
      <c r="E63" s="413"/>
      <c r="F63" s="413"/>
      <c r="G63" s="413"/>
      <c r="H63" s="413"/>
      <c r="I63" s="413"/>
      <c r="J63" s="413"/>
      <c r="K63" s="413"/>
      <c r="L63" s="413"/>
      <c r="M63" s="413"/>
      <c r="N63" s="413"/>
      <c r="O63" s="413"/>
      <c r="P63" s="414"/>
    </row>
    <row r="64" spans="2:16" x14ac:dyDescent="0.25">
      <c r="B64" s="412"/>
      <c r="C64" s="413"/>
      <c r="D64" s="413"/>
      <c r="E64" s="413"/>
      <c r="F64" s="413"/>
      <c r="G64" s="413"/>
      <c r="H64" s="413"/>
      <c r="I64" s="413"/>
      <c r="J64" s="413"/>
      <c r="K64" s="413"/>
      <c r="L64" s="413"/>
      <c r="M64" s="413"/>
      <c r="N64" s="413"/>
      <c r="O64" s="413"/>
      <c r="P64" s="414"/>
    </row>
    <row r="65" spans="1:19" x14ac:dyDescent="0.25">
      <c r="B65" s="412"/>
      <c r="C65" s="413"/>
      <c r="D65" s="413"/>
      <c r="E65" s="413"/>
      <c r="F65" s="413"/>
      <c r="G65" s="413"/>
      <c r="H65" s="413"/>
      <c r="I65" s="413"/>
      <c r="J65" s="413"/>
      <c r="K65" s="413"/>
      <c r="L65" s="413"/>
      <c r="M65" s="413"/>
      <c r="N65" s="413"/>
      <c r="O65" s="413"/>
      <c r="P65" s="414"/>
    </row>
    <row r="66" spans="1:19" ht="13" thickBot="1" x14ac:dyDescent="0.3">
      <c r="B66" s="415"/>
      <c r="C66" s="416"/>
      <c r="D66" s="416"/>
      <c r="E66" s="416"/>
      <c r="F66" s="416"/>
      <c r="G66" s="416"/>
      <c r="H66" s="416"/>
      <c r="I66" s="416"/>
      <c r="J66" s="416"/>
      <c r="K66" s="416"/>
      <c r="L66" s="416"/>
      <c r="M66" s="416"/>
      <c r="N66" s="416"/>
      <c r="O66" s="416"/>
      <c r="P66" s="417"/>
    </row>
    <row r="67" spans="1:19" s="194" customFormat="1" ht="4.5" customHeight="1" thickBot="1" x14ac:dyDescent="0.3">
      <c r="A67" s="418"/>
      <c r="B67" s="418"/>
      <c r="C67" s="418"/>
      <c r="D67" s="418"/>
      <c r="E67" s="418"/>
      <c r="F67" s="418"/>
      <c r="G67" s="418"/>
      <c r="H67" s="418"/>
      <c r="I67" s="418"/>
      <c r="J67" s="418"/>
      <c r="K67" s="418"/>
      <c r="L67" s="418"/>
      <c r="M67" s="418"/>
      <c r="N67" s="418"/>
      <c r="O67" s="418"/>
      <c r="P67" s="418"/>
      <c r="Q67" s="418"/>
      <c r="S67" s="195"/>
    </row>
    <row r="68" spans="1:19" ht="15" customHeight="1" x14ac:dyDescent="0.25">
      <c r="B68" s="419" t="s">
        <v>45</v>
      </c>
      <c r="C68" s="422" t="s">
        <v>44</v>
      </c>
      <c r="D68" s="423"/>
      <c r="E68" s="423"/>
      <c r="F68" s="423"/>
      <c r="G68" s="423"/>
      <c r="H68" s="423"/>
      <c r="I68" s="423"/>
      <c r="J68" s="423"/>
      <c r="K68" s="423"/>
      <c r="L68" s="423"/>
      <c r="M68" s="423"/>
      <c r="N68" s="423"/>
      <c r="O68" s="423"/>
      <c r="P68" s="424"/>
    </row>
    <row r="69" spans="1:19" ht="69" customHeight="1" x14ac:dyDescent="0.25">
      <c r="B69" s="420"/>
      <c r="C69" s="425" t="s">
        <v>326</v>
      </c>
      <c r="D69" s="426"/>
      <c r="E69" s="426"/>
      <c r="F69" s="426"/>
      <c r="G69" s="426"/>
      <c r="H69" s="426"/>
      <c r="I69" s="426"/>
      <c r="J69" s="426"/>
      <c r="K69" s="426"/>
      <c r="L69" s="426"/>
      <c r="M69" s="426"/>
      <c r="N69" s="426"/>
      <c r="O69" s="426"/>
      <c r="P69" s="427"/>
    </row>
    <row r="70" spans="1:19" ht="15" customHeight="1" x14ac:dyDescent="0.25">
      <c r="B70" s="420"/>
      <c r="C70" s="428" t="s">
        <v>43</v>
      </c>
      <c r="D70" s="429"/>
      <c r="E70" s="429"/>
      <c r="F70" s="429"/>
      <c r="G70" s="429"/>
      <c r="H70" s="429"/>
      <c r="I70" s="429"/>
      <c r="J70" s="429"/>
      <c r="K70" s="429"/>
      <c r="L70" s="429"/>
      <c r="M70" s="429"/>
      <c r="N70" s="429"/>
      <c r="O70" s="429"/>
      <c r="P70" s="430"/>
    </row>
    <row r="71" spans="1:19" ht="77.25" customHeight="1" x14ac:dyDescent="0.25">
      <c r="B71" s="420"/>
      <c r="C71" s="431" t="s">
        <v>326</v>
      </c>
      <c r="D71" s="432"/>
      <c r="E71" s="432"/>
      <c r="F71" s="432"/>
      <c r="G71" s="432"/>
      <c r="H71" s="432"/>
      <c r="I71" s="432"/>
      <c r="J71" s="432"/>
      <c r="K71" s="432"/>
      <c r="L71" s="432"/>
      <c r="M71" s="432"/>
      <c r="N71" s="432"/>
      <c r="O71" s="432"/>
      <c r="P71" s="433"/>
    </row>
    <row r="72" spans="1:19" ht="18" customHeight="1" x14ac:dyDescent="0.25">
      <c r="B72" s="420"/>
      <c r="C72" s="428" t="s">
        <v>42</v>
      </c>
      <c r="D72" s="429"/>
      <c r="E72" s="429"/>
      <c r="F72" s="429"/>
      <c r="G72" s="429"/>
      <c r="H72" s="429"/>
      <c r="I72" s="429"/>
      <c r="J72" s="429"/>
      <c r="K72" s="429"/>
      <c r="L72" s="429"/>
      <c r="M72" s="429"/>
      <c r="N72" s="429"/>
      <c r="O72" s="429"/>
      <c r="P72" s="430"/>
    </row>
    <row r="73" spans="1:19" ht="85.5" customHeight="1" x14ac:dyDescent="0.25">
      <c r="B73" s="420"/>
      <c r="C73" s="425" t="s">
        <v>338</v>
      </c>
      <c r="D73" s="426"/>
      <c r="E73" s="426"/>
      <c r="F73" s="426"/>
      <c r="G73" s="426"/>
      <c r="H73" s="426"/>
      <c r="I73" s="426"/>
      <c r="J73" s="426"/>
      <c r="K73" s="426"/>
      <c r="L73" s="426"/>
      <c r="M73" s="426"/>
      <c r="N73" s="426"/>
      <c r="O73" s="426"/>
      <c r="P73" s="427"/>
    </row>
    <row r="74" spans="1:19" ht="17.25" customHeight="1" x14ac:dyDescent="0.25">
      <c r="B74" s="420"/>
      <c r="C74" s="428" t="s">
        <v>41</v>
      </c>
      <c r="D74" s="429"/>
      <c r="E74" s="429"/>
      <c r="F74" s="429"/>
      <c r="G74" s="429"/>
      <c r="H74" s="429"/>
      <c r="I74" s="429"/>
      <c r="J74" s="429"/>
      <c r="K74" s="429"/>
      <c r="L74" s="429"/>
      <c r="M74" s="429"/>
      <c r="N74" s="429"/>
      <c r="O74" s="429"/>
      <c r="P74" s="430"/>
    </row>
    <row r="75" spans="1:19" ht="49.5" customHeight="1" thickBot="1" x14ac:dyDescent="0.3">
      <c r="B75" s="421"/>
      <c r="C75" s="434" t="s">
        <v>344</v>
      </c>
      <c r="D75" s="435"/>
      <c r="E75" s="435"/>
      <c r="F75" s="435"/>
      <c r="G75" s="435"/>
      <c r="H75" s="435"/>
      <c r="I75" s="435"/>
      <c r="J75" s="435"/>
      <c r="K75" s="435"/>
      <c r="L75" s="435"/>
      <c r="M75" s="435"/>
      <c r="N75" s="435"/>
      <c r="O75" s="435"/>
      <c r="P75" s="436"/>
    </row>
    <row r="76" spans="1:19" ht="30.75" customHeight="1" thickBot="1" x14ac:dyDescent="0.3">
      <c r="B76" s="196" t="s">
        <v>40</v>
      </c>
      <c r="C76" s="437" t="s">
        <v>295</v>
      </c>
      <c r="D76" s="438"/>
      <c r="E76" s="438"/>
      <c r="F76" s="438"/>
      <c r="G76" s="438"/>
      <c r="H76" s="438"/>
      <c r="I76" s="438"/>
      <c r="J76" s="438"/>
      <c r="K76" s="438"/>
      <c r="L76" s="438"/>
      <c r="M76" s="438"/>
      <c r="N76" s="438"/>
      <c r="O76" s="438"/>
      <c r="P76" s="439"/>
    </row>
    <row r="77" spans="1:19" ht="27.75" customHeight="1" thickBot="1" x14ac:dyDescent="0.3">
      <c r="B77" s="196" t="s">
        <v>39</v>
      </c>
      <c r="C77" s="405" t="s">
        <v>0</v>
      </c>
      <c r="D77" s="405"/>
      <c r="E77" s="405"/>
      <c r="F77" s="405"/>
      <c r="G77" s="405"/>
      <c r="H77" s="405"/>
      <c r="I77" s="405"/>
      <c r="J77" s="405"/>
      <c r="K77" s="405"/>
      <c r="L77" s="405"/>
      <c r="M77" s="405"/>
      <c r="N77" s="405"/>
      <c r="O77" s="405"/>
      <c r="P77" s="406"/>
    </row>
    <row r="80" spans="1:19" x14ac:dyDescent="0.25">
      <c r="C80" s="197"/>
    </row>
    <row r="81" spans="2:19" hidden="1" x14ac:dyDescent="0.25">
      <c r="C81" s="167">
        <v>2018</v>
      </c>
    </row>
    <row r="82" spans="2:19" ht="14.5" hidden="1" x14ac:dyDescent="0.35">
      <c r="B82"/>
      <c r="C82" s="167">
        <v>2019</v>
      </c>
    </row>
    <row r="83" spans="2:19" ht="14.5" x14ac:dyDescent="0.35">
      <c r="B83"/>
    </row>
    <row r="88" spans="2:19" s="198" customFormat="1" x14ac:dyDescent="0.25">
      <c r="S88" s="169"/>
    </row>
    <row r="89" spans="2:19" s="198" customFormat="1" x14ac:dyDescent="0.25">
      <c r="S89" s="169"/>
    </row>
    <row r="90" spans="2:19" s="198" customFormat="1" x14ac:dyDescent="0.25">
      <c r="S90" s="169"/>
    </row>
    <row r="91" spans="2:19" s="198" customFormat="1" x14ac:dyDescent="0.25">
      <c r="S91" s="169"/>
    </row>
    <row r="92" spans="2:19" s="198" customFormat="1" x14ac:dyDescent="0.25">
      <c r="S92" s="169"/>
    </row>
    <row r="93" spans="2:19" s="198" customFormat="1" x14ac:dyDescent="0.25">
      <c r="S93" s="169"/>
    </row>
    <row r="94" spans="2:19" s="198" customFormat="1" x14ac:dyDescent="0.25">
      <c r="D94" s="199"/>
      <c r="E94" s="199"/>
      <c r="F94" s="199"/>
      <c r="G94" s="199"/>
      <c r="H94" s="199"/>
      <c r="I94" s="199"/>
      <c r="S94" s="169"/>
    </row>
    <row r="95" spans="2:19" s="198" customFormat="1" x14ac:dyDescent="0.25">
      <c r="D95" s="199"/>
      <c r="E95" s="199"/>
      <c r="F95" s="199"/>
      <c r="G95" s="199"/>
      <c r="H95" s="199"/>
      <c r="I95" s="199"/>
      <c r="S95" s="169"/>
    </row>
    <row r="96" spans="2:19" s="198" customFormat="1" x14ac:dyDescent="0.25">
      <c r="B96" s="199"/>
      <c r="C96" s="199"/>
      <c r="D96" s="199"/>
      <c r="E96" s="199"/>
      <c r="F96" s="199"/>
      <c r="G96" s="199"/>
      <c r="H96" s="199"/>
      <c r="I96" s="199"/>
      <c r="S96" s="169"/>
    </row>
    <row r="97" spans="2:19" s="198" customFormat="1" x14ac:dyDescent="0.25">
      <c r="B97" s="199"/>
      <c r="C97" s="199"/>
      <c r="D97" s="199"/>
      <c r="E97" s="199"/>
      <c r="F97" s="199"/>
      <c r="G97" s="199"/>
      <c r="H97" s="199"/>
      <c r="I97" s="199"/>
      <c r="S97" s="169"/>
    </row>
    <row r="98" spans="2:19" s="198" customFormat="1" x14ac:dyDescent="0.25">
      <c r="B98" s="199"/>
      <c r="C98" s="199"/>
      <c r="D98" s="199"/>
      <c r="E98" s="199"/>
      <c r="F98" s="199"/>
      <c r="G98" s="199"/>
      <c r="H98" s="199"/>
      <c r="I98" s="199"/>
      <c r="S98" s="169"/>
    </row>
    <row r="99" spans="2:19" s="198" customFormat="1" x14ac:dyDescent="0.25">
      <c r="B99" s="199"/>
      <c r="C99" s="199"/>
      <c r="D99" s="199"/>
      <c r="E99" s="199"/>
      <c r="F99" s="199"/>
      <c r="G99" s="199"/>
      <c r="H99" s="199"/>
      <c r="I99" s="199"/>
      <c r="K99" s="199"/>
      <c r="L99" s="199"/>
      <c r="M99" s="199"/>
      <c r="N99" s="199"/>
      <c r="O99" s="199"/>
      <c r="P99" s="199"/>
      <c r="S99" s="169"/>
    </row>
    <row r="100" spans="2:19" s="198" customFormat="1" x14ac:dyDescent="0.25">
      <c r="B100" s="199"/>
      <c r="C100" s="199"/>
      <c r="D100" s="199"/>
      <c r="E100" s="199"/>
      <c r="F100" s="199"/>
      <c r="G100" s="199"/>
      <c r="H100" s="199"/>
      <c r="I100" s="199"/>
      <c r="K100" s="199"/>
      <c r="L100" s="199"/>
      <c r="M100" s="199"/>
      <c r="N100" s="199"/>
      <c r="O100" s="199"/>
      <c r="P100" s="199"/>
      <c r="S100" s="169"/>
    </row>
    <row r="101" spans="2:19" s="198" customFormat="1" x14ac:dyDescent="0.25">
      <c r="B101" s="199"/>
      <c r="C101" s="199"/>
      <c r="D101" s="199"/>
      <c r="E101" s="199"/>
      <c r="F101" s="199"/>
      <c r="G101" s="199"/>
      <c r="H101" s="199"/>
      <c r="I101" s="199"/>
      <c r="K101" s="199"/>
      <c r="L101" s="199"/>
      <c r="M101" s="199"/>
      <c r="N101" s="199"/>
      <c r="O101" s="199"/>
      <c r="P101" s="199"/>
      <c r="S101" s="169"/>
    </row>
    <row r="102" spans="2:19" s="198" customFormat="1" ht="13" x14ac:dyDescent="0.3">
      <c r="B102" s="199"/>
      <c r="C102" s="199"/>
      <c r="D102" s="199"/>
      <c r="E102" s="199"/>
      <c r="F102" s="199"/>
      <c r="G102" s="199"/>
      <c r="H102" s="199"/>
      <c r="I102" s="199"/>
      <c r="K102" s="199"/>
      <c r="L102" s="199"/>
      <c r="M102" s="199"/>
      <c r="N102" s="199"/>
      <c r="O102" s="199"/>
      <c r="P102" s="199"/>
      <c r="Q102" s="200" t="s">
        <v>38</v>
      </c>
      <c r="S102" s="169"/>
    </row>
    <row r="103" spans="2:19" s="198" customFormat="1" ht="13" x14ac:dyDescent="0.3">
      <c r="B103" s="201"/>
      <c r="C103" s="201"/>
      <c r="D103" s="199"/>
      <c r="E103" s="199"/>
      <c r="F103" s="199"/>
      <c r="G103" s="199"/>
      <c r="H103" s="199"/>
      <c r="I103" s="199"/>
      <c r="K103" s="199"/>
      <c r="L103" s="199"/>
      <c r="O103" s="199"/>
      <c r="P103" s="199"/>
      <c r="Q103" s="200" t="s">
        <v>37</v>
      </c>
      <c r="S103" s="169"/>
    </row>
    <row r="104" spans="2:19" s="198" customFormat="1" ht="13" x14ac:dyDescent="0.3">
      <c r="B104" s="201"/>
      <c r="C104" s="201"/>
      <c r="D104" s="199"/>
      <c r="E104" s="199"/>
      <c r="F104" s="199"/>
      <c r="G104" s="199"/>
      <c r="H104" s="199"/>
      <c r="I104" s="199"/>
      <c r="K104" s="199"/>
      <c r="L104" s="199"/>
      <c r="O104" s="199"/>
      <c r="P104" s="199"/>
      <c r="Q104" s="200" t="s">
        <v>36</v>
      </c>
      <c r="S104" s="169"/>
    </row>
    <row r="105" spans="2:19" s="198" customFormat="1" ht="13" x14ac:dyDescent="0.3">
      <c r="B105" s="201"/>
      <c r="C105" s="201"/>
      <c r="D105" s="199"/>
      <c r="E105" s="199"/>
      <c r="F105" s="199"/>
      <c r="G105" s="199"/>
      <c r="H105" s="199"/>
      <c r="I105" s="199"/>
      <c r="K105" s="199"/>
      <c r="L105" s="199"/>
      <c r="O105" s="199"/>
      <c r="P105" s="199"/>
      <c r="Q105" s="200" t="s">
        <v>35</v>
      </c>
      <c r="S105" s="169"/>
    </row>
    <row r="106" spans="2:19" s="198" customFormat="1" ht="13" x14ac:dyDescent="0.3">
      <c r="B106" s="199"/>
      <c r="C106" s="201"/>
      <c r="D106" s="199"/>
      <c r="E106" s="199"/>
      <c r="F106" s="199"/>
      <c r="G106" s="199"/>
      <c r="H106" s="199"/>
      <c r="I106" s="199"/>
      <c r="K106" s="199"/>
      <c r="L106" s="199"/>
      <c r="M106" s="201"/>
      <c r="N106" s="199"/>
      <c r="O106" s="199"/>
      <c r="P106" s="199"/>
      <c r="Q106" s="200" t="s">
        <v>34</v>
      </c>
      <c r="S106" s="169"/>
    </row>
    <row r="107" spans="2:19" s="198" customFormat="1" ht="13" x14ac:dyDescent="0.3">
      <c r="B107" s="199"/>
      <c r="C107" s="201"/>
      <c r="D107" s="199"/>
      <c r="E107" s="199"/>
      <c r="F107" s="199"/>
      <c r="G107" s="199"/>
      <c r="H107" s="199"/>
      <c r="I107" s="199"/>
      <c r="K107" s="199"/>
      <c r="L107" s="199"/>
      <c r="M107" s="199"/>
      <c r="N107" s="199" t="s">
        <v>33</v>
      </c>
      <c r="O107" s="199"/>
      <c r="P107" s="199"/>
      <c r="Q107" s="200" t="s">
        <v>32</v>
      </c>
      <c r="S107" s="169"/>
    </row>
    <row r="108" spans="2:19" s="198" customFormat="1" ht="13" x14ac:dyDescent="0.3">
      <c r="B108" s="199"/>
      <c r="C108" s="201"/>
      <c r="D108" s="199"/>
      <c r="E108" s="199"/>
      <c r="F108" s="199"/>
      <c r="G108" s="199"/>
      <c r="H108" s="199"/>
      <c r="I108" s="199"/>
      <c r="K108" s="199"/>
      <c r="L108" s="199"/>
      <c r="M108" s="199"/>
      <c r="N108" s="199"/>
      <c r="O108" s="199"/>
      <c r="P108" s="199"/>
      <c r="S108" s="169"/>
    </row>
    <row r="109" spans="2:19" s="198" customFormat="1" ht="13" x14ac:dyDescent="0.3">
      <c r="B109" s="199"/>
      <c r="C109" s="201"/>
      <c r="D109" s="199"/>
      <c r="E109" s="199"/>
      <c r="F109" s="199"/>
      <c r="G109" s="199"/>
      <c r="H109" s="199"/>
      <c r="I109" s="199"/>
      <c r="K109" s="199"/>
      <c r="L109" s="199"/>
      <c r="M109" s="199"/>
      <c r="N109" s="199"/>
      <c r="O109" s="199"/>
      <c r="P109" s="199"/>
      <c r="S109" s="169"/>
    </row>
    <row r="110" spans="2:19" s="198" customFormat="1" x14ac:dyDescent="0.25">
      <c r="B110" s="199"/>
      <c r="C110" s="199"/>
      <c r="D110" s="199"/>
      <c r="E110" s="199"/>
      <c r="F110" s="199"/>
      <c r="G110" s="199"/>
      <c r="H110" s="199"/>
      <c r="I110" s="199"/>
      <c r="K110" s="199"/>
      <c r="L110" s="199"/>
      <c r="M110" s="199"/>
      <c r="N110" s="199"/>
      <c r="O110" s="199"/>
      <c r="P110" s="199"/>
      <c r="S110" s="169"/>
    </row>
    <row r="111" spans="2:19" s="198" customFormat="1" x14ac:dyDescent="0.25">
      <c r="B111" s="199"/>
      <c r="C111" s="199"/>
      <c r="D111" s="199"/>
      <c r="E111" s="199"/>
      <c r="F111" s="199"/>
      <c r="G111" s="199"/>
      <c r="H111" s="199"/>
      <c r="I111" s="199"/>
      <c r="K111" s="199"/>
      <c r="L111" s="199"/>
      <c r="M111" s="199"/>
      <c r="N111" s="199"/>
      <c r="O111" s="199"/>
      <c r="P111" s="199"/>
      <c r="S111" s="169"/>
    </row>
    <row r="112" spans="2:19" s="198" customFormat="1" ht="13" x14ac:dyDescent="0.3">
      <c r="B112" s="199"/>
      <c r="C112" s="199"/>
      <c r="D112" s="199"/>
      <c r="E112" s="199"/>
      <c r="F112" s="199"/>
      <c r="G112" s="199"/>
      <c r="H112" s="199"/>
      <c r="I112" s="199"/>
      <c r="K112" s="199"/>
      <c r="L112" s="199"/>
      <c r="M112" s="199"/>
      <c r="N112" s="199"/>
      <c r="O112" s="199"/>
      <c r="P112" s="199"/>
      <c r="Q112" s="200">
        <v>2015</v>
      </c>
      <c r="S112" s="169"/>
    </row>
    <row r="113" spans="2:19" s="198" customFormat="1" ht="12.75" customHeight="1" x14ac:dyDescent="0.3">
      <c r="B113" s="199"/>
      <c r="C113" s="199"/>
      <c r="D113" s="199"/>
      <c r="E113" s="199"/>
      <c r="F113" s="199"/>
      <c r="G113" s="199"/>
      <c r="H113" s="199"/>
      <c r="I113" s="199"/>
      <c r="Q113" s="200">
        <v>2016</v>
      </c>
      <c r="S113" s="169"/>
    </row>
    <row r="114" spans="2:19" s="198" customFormat="1" ht="13" x14ac:dyDescent="0.3">
      <c r="B114" s="199"/>
      <c r="C114" s="199"/>
      <c r="D114" s="199"/>
      <c r="E114" s="199"/>
      <c r="F114" s="199"/>
      <c r="G114" s="199"/>
      <c r="H114" s="199"/>
      <c r="I114" s="199"/>
      <c r="Q114" s="200">
        <v>2017</v>
      </c>
      <c r="S114" s="169"/>
    </row>
    <row r="115" spans="2:19" s="198" customFormat="1" ht="13" x14ac:dyDescent="0.3">
      <c r="C115" s="199"/>
      <c r="H115" s="199"/>
      <c r="I115" s="199"/>
      <c r="Q115" s="200">
        <v>2018</v>
      </c>
      <c r="S115" s="169"/>
    </row>
    <row r="116" spans="2:19" s="198" customFormat="1" x14ac:dyDescent="0.25">
      <c r="C116" s="199"/>
      <c r="H116" s="199"/>
      <c r="I116" s="199"/>
      <c r="S116" s="169"/>
    </row>
    <row r="117" spans="2:19" s="198" customFormat="1" x14ac:dyDescent="0.25">
      <c r="C117" s="199"/>
      <c r="H117" s="199"/>
      <c r="I117" s="199"/>
      <c r="S117" s="169"/>
    </row>
    <row r="118" spans="2:19" s="198" customFormat="1" x14ac:dyDescent="0.25">
      <c r="B118" s="202"/>
      <c r="C118" s="199"/>
      <c r="H118" s="199"/>
      <c r="I118" s="199"/>
      <c r="S118" s="169"/>
    </row>
    <row r="119" spans="2:19" s="198" customFormat="1" x14ac:dyDescent="0.25">
      <c r="B119" s="202"/>
      <c r="C119" s="199"/>
      <c r="H119" s="199"/>
      <c r="I119" s="199"/>
      <c r="S119" s="169"/>
    </row>
    <row r="120" spans="2:19" s="198" customFormat="1" x14ac:dyDescent="0.25">
      <c r="B120" s="202"/>
      <c r="C120" s="199"/>
      <c r="H120" s="199"/>
      <c r="I120" s="199"/>
      <c r="S120" s="169"/>
    </row>
    <row r="121" spans="2:19" s="198" customFormat="1" x14ac:dyDescent="0.25">
      <c r="B121" s="202"/>
      <c r="C121" s="199"/>
      <c r="H121" s="199"/>
      <c r="I121" s="199"/>
      <c r="S121" s="169"/>
    </row>
    <row r="122" spans="2:19" s="198" customFormat="1" x14ac:dyDescent="0.25">
      <c r="B122" s="202"/>
      <c r="C122" s="199"/>
      <c r="H122" s="199"/>
      <c r="I122" s="199"/>
      <c r="S122" s="169"/>
    </row>
    <row r="123" spans="2:19" s="198" customFormat="1" x14ac:dyDescent="0.25">
      <c r="B123" s="202"/>
      <c r="C123" s="199"/>
      <c r="H123" s="199"/>
      <c r="I123" s="199"/>
      <c r="S123" s="169"/>
    </row>
    <row r="124" spans="2:19" s="198" customFormat="1" x14ac:dyDescent="0.25">
      <c r="B124" s="202"/>
      <c r="C124" s="199"/>
      <c r="H124" s="199"/>
      <c r="I124" s="199"/>
      <c r="S124" s="169"/>
    </row>
    <row r="125" spans="2:19" s="198" customFormat="1" x14ac:dyDescent="0.25">
      <c r="B125" s="203"/>
      <c r="C125" s="199"/>
      <c r="H125" s="199"/>
      <c r="I125" s="199"/>
      <c r="S125" s="169"/>
    </row>
    <row r="126" spans="2:19" s="198" customFormat="1" x14ac:dyDescent="0.25">
      <c r="B126" s="203"/>
      <c r="C126" s="199"/>
      <c r="H126" s="199"/>
      <c r="I126" s="199"/>
      <c r="S126" s="169"/>
    </row>
    <row r="127" spans="2:19" s="198" customFormat="1" x14ac:dyDescent="0.25">
      <c r="C127" s="199"/>
      <c r="H127" s="199"/>
      <c r="I127" s="199"/>
      <c r="S127" s="169"/>
    </row>
    <row r="128" spans="2:19" s="198" customFormat="1" ht="13" x14ac:dyDescent="0.25">
      <c r="B128" s="204"/>
      <c r="C128" s="199"/>
      <c r="F128" s="199"/>
      <c r="I128" s="199"/>
      <c r="S128" s="169"/>
    </row>
    <row r="129" spans="2:19" s="198" customFormat="1" ht="13" x14ac:dyDescent="0.25">
      <c r="B129" s="281" t="s">
        <v>313</v>
      </c>
      <c r="C129" s="199"/>
      <c r="F129" s="199"/>
      <c r="I129" s="199"/>
      <c r="S129" s="169"/>
    </row>
    <row r="130" spans="2:19" s="198" customFormat="1" ht="13" x14ac:dyDescent="0.25">
      <c r="B130" s="281" t="s">
        <v>314</v>
      </c>
      <c r="C130" s="199"/>
      <c r="F130" s="199"/>
      <c r="I130" s="205"/>
      <c r="J130" s="205"/>
      <c r="K130" s="205"/>
      <c r="S130" s="169"/>
    </row>
    <row r="131" spans="2:19" s="198" customFormat="1" ht="13" x14ac:dyDescent="0.25">
      <c r="B131" s="281" t="s">
        <v>315</v>
      </c>
      <c r="C131" s="199"/>
      <c r="F131" s="199"/>
      <c r="G131" s="199"/>
      <c r="H131" s="205"/>
      <c r="I131" s="205"/>
      <c r="J131" s="205"/>
      <c r="K131" s="205"/>
      <c r="S131" s="169"/>
    </row>
    <row r="132" spans="2:19" s="198" customFormat="1" ht="13" x14ac:dyDescent="0.25">
      <c r="B132" s="281" t="s">
        <v>316</v>
      </c>
      <c r="C132" s="199"/>
      <c r="F132" s="199"/>
      <c r="G132" s="199"/>
      <c r="H132" s="205"/>
      <c r="I132" s="205"/>
      <c r="J132" s="205"/>
      <c r="K132" s="205"/>
      <c r="S132" s="169"/>
    </row>
    <row r="133" spans="2:19" s="198" customFormat="1" ht="13" x14ac:dyDescent="0.25">
      <c r="B133" s="281" t="s">
        <v>317</v>
      </c>
      <c r="C133" s="199"/>
      <c r="F133" s="199"/>
      <c r="G133" s="199"/>
      <c r="H133" s="205"/>
      <c r="I133" s="205"/>
      <c r="J133" s="205"/>
      <c r="K133" s="205"/>
      <c r="S133" s="169"/>
    </row>
    <row r="134" spans="2:19" s="198" customFormat="1" ht="13" x14ac:dyDescent="0.25">
      <c r="B134" s="281" t="s">
        <v>318</v>
      </c>
      <c r="C134" s="199"/>
      <c r="F134" s="199"/>
      <c r="G134" s="199"/>
      <c r="H134" s="205"/>
      <c r="I134" s="205"/>
      <c r="J134" s="205"/>
      <c r="K134" s="205"/>
      <c r="S134" s="169"/>
    </row>
    <row r="135" spans="2:19" s="198" customFormat="1" ht="13" x14ac:dyDescent="0.25">
      <c r="B135" s="281" t="s">
        <v>319</v>
      </c>
      <c r="C135" s="199"/>
      <c r="F135" s="199"/>
      <c r="G135" s="199"/>
      <c r="H135" s="205"/>
      <c r="I135" s="205"/>
      <c r="J135" s="205"/>
      <c r="K135" s="205"/>
      <c r="S135" s="169"/>
    </row>
    <row r="136" spans="2:19" s="198" customFormat="1" x14ac:dyDescent="0.25">
      <c r="B136" s="202"/>
      <c r="C136" s="199"/>
      <c r="F136" s="199"/>
      <c r="G136" s="199"/>
      <c r="H136" s="205"/>
      <c r="I136" s="205"/>
      <c r="J136" s="205"/>
      <c r="K136" s="205"/>
      <c r="S136" s="169"/>
    </row>
    <row r="137" spans="2:19" x14ac:dyDescent="0.25">
      <c r="B137" s="202"/>
      <c r="C137" s="199"/>
      <c r="F137" s="199"/>
      <c r="G137" s="199"/>
      <c r="H137" s="205"/>
      <c r="I137" s="205"/>
      <c r="J137" s="205"/>
      <c r="K137" s="205"/>
      <c r="S137" s="168"/>
    </row>
    <row r="138" spans="2:19" x14ac:dyDescent="0.25">
      <c r="B138" s="198" t="s">
        <v>30</v>
      </c>
      <c r="C138" s="199"/>
      <c r="F138" s="199"/>
      <c r="G138" s="199"/>
      <c r="H138" s="205"/>
      <c r="I138" s="205"/>
      <c r="J138" s="205"/>
      <c r="K138" s="205"/>
      <c r="S138" s="168"/>
    </row>
    <row r="139" spans="2:19" ht="13" x14ac:dyDescent="0.3">
      <c r="B139" s="200" t="s">
        <v>29</v>
      </c>
      <c r="C139" s="199"/>
      <c r="F139" s="199"/>
      <c r="G139" s="199"/>
      <c r="H139" s="205"/>
      <c r="I139" s="205"/>
      <c r="J139" s="205"/>
      <c r="K139" s="205"/>
      <c r="S139" s="168"/>
    </row>
    <row r="140" spans="2:19" ht="13" x14ac:dyDescent="0.3">
      <c r="B140" s="200" t="s">
        <v>28</v>
      </c>
      <c r="C140" s="199"/>
      <c r="F140" s="199"/>
      <c r="G140" s="199"/>
      <c r="H140" s="205"/>
      <c r="I140" s="205"/>
      <c r="J140" s="205"/>
      <c r="K140" s="205"/>
      <c r="S140" s="168"/>
    </row>
    <row r="141" spans="2:19" ht="13" x14ac:dyDescent="0.3">
      <c r="B141" s="200" t="s">
        <v>27</v>
      </c>
      <c r="C141" s="199"/>
      <c r="F141" s="199"/>
      <c r="G141" s="199"/>
      <c r="H141" s="205"/>
      <c r="I141" s="205"/>
      <c r="J141" s="205"/>
      <c r="K141" s="205"/>
      <c r="S141" s="168"/>
    </row>
    <row r="142" spans="2:19" ht="13" x14ac:dyDescent="0.3">
      <c r="B142" s="200" t="s">
        <v>26</v>
      </c>
      <c r="C142" s="199"/>
      <c r="F142" s="199"/>
      <c r="G142" s="199"/>
      <c r="H142" s="205"/>
      <c r="I142" s="205"/>
      <c r="J142" s="205"/>
      <c r="K142" s="205"/>
      <c r="S142" s="168"/>
    </row>
    <row r="143" spans="2:19" ht="13" x14ac:dyDescent="0.3">
      <c r="B143" s="200" t="s">
        <v>25</v>
      </c>
      <c r="C143" s="199"/>
      <c r="F143" s="199"/>
      <c r="G143" s="199"/>
      <c r="J143" s="205"/>
      <c r="K143" s="205"/>
      <c r="S143" s="168"/>
    </row>
    <row r="144" spans="2:19" ht="13" x14ac:dyDescent="0.3">
      <c r="B144" s="200" t="s">
        <v>24</v>
      </c>
      <c r="C144" s="199"/>
      <c r="F144" s="199"/>
      <c r="G144" s="199"/>
      <c r="S144" s="168"/>
    </row>
    <row r="145" spans="2:19" ht="13" x14ac:dyDescent="0.3">
      <c r="B145" s="200" t="s">
        <v>23</v>
      </c>
      <c r="C145" s="199"/>
      <c r="F145" s="199"/>
      <c r="G145" s="199"/>
      <c r="S145" s="168"/>
    </row>
    <row r="146" spans="2:19" ht="13" x14ac:dyDescent="0.3">
      <c r="B146" s="200" t="s">
        <v>22</v>
      </c>
      <c r="C146" s="199"/>
      <c r="F146" s="199"/>
      <c r="G146" s="199"/>
      <c r="S146" s="168"/>
    </row>
    <row r="147" spans="2:19" ht="13" x14ac:dyDescent="0.3">
      <c r="B147" s="200" t="s">
        <v>21</v>
      </c>
      <c r="C147" s="199"/>
      <c r="F147" s="199"/>
      <c r="G147" s="199"/>
      <c r="S147" s="168"/>
    </row>
    <row r="148" spans="2:19" ht="13" x14ac:dyDescent="0.25">
      <c r="B148" s="206" t="s">
        <v>20</v>
      </c>
      <c r="C148" s="199"/>
      <c r="F148" s="199"/>
      <c r="G148" s="199"/>
    </row>
    <row r="149" spans="2:19" ht="13" x14ac:dyDescent="0.3">
      <c r="B149" s="200" t="s">
        <v>19</v>
      </c>
      <c r="C149" s="199"/>
      <c r="F149" s="199"/>
      <c r="G149" s="199"/>
    </row>
    <row r="150" spans="2:19" ht="13" x14ac:dyDescent="0.3">
      <c r="B150" s="200" t="s">
        <v>18</v>
      </c>
      <c r="C150" s="199"/>
      <c r="F150" s="199"/>
      <c r="G150" s="199"/>
    </row>
    <row r="151" spans="2:19" ht="13" x14ac:dyDescent="0.3">
      <c r="B151" s="200" t="s">
        <v>17</v>
      </c>
      <c r="C151" s="199"/>
      <c r="F151" s="199"/>
      <c r="G151" s="199"/>
    </row>
    <row r="152" spans="2:19" ht="13" x14ac:dyDescent="0.3">
      <c r="B152" s="200" t="s">
        <v>16</v>
      </c>
      <c r="C152" s="199"/>
      <c r="F152" s="199"/>
      <c r="G152" s="199"/>
    </row>
    <row r="153" spans="2:19" ht="13" x14ac:dyDescent="0.3">
      <c r="B153" s="200" t="s">
        <v>15</v>
      </c>
      <c r="C153" s="199"/>
      <c r="F153" s="199"/>
      <c r="G153" s="199"/>
    </row>
    <row r="154" spans="2:19" ht="13" x14ac:dyDescent="0.3">
      <c r="B154" s="200" t="s">
        <v>14</v>
      </c>
      <c r="C154" s="199"/>
      <c r="F154" s="199"/>
      <c r="G154" s="199"/>
    </row>
    <row r="155" spans="2:19" ht="13" x14ac:dyDescent="0.3">
      <c r="B155" s="200" t="s">
        <v>13</v>
      </c>
      <c r="C155" s="199"/>
    </row>
    <row r="156" spans="2:19" ht="13" x14ac:dyDescent="0.3">
      <c r="B156" s="200" t="s">
        <v>12</v>
      </c>
      <c r="C156" s="199"/>
    </row>
    <row r="157" spans="2:19" ht="13" x14ac:dyDescent="0.3">
      <c r="B157" s="200" t="s">
        <v>11</v>
      </c>
      <c r="C157" s="199"/>
    </row>
    <row r="158" spans="2:19" ht="13" x14ac:dyDescent="0.3">
      <c r="B158" s="200" t="s">
        <v>10</v>
      </c>
      <c r="C158" s="199"/>
    </row>
    <row r="159" spans="2:19" ht="13" x14ac:dyDescent="0.3">
      <c r="B159" s="200" t="s">
        <v>9</v>
      </c>
      <c r="C159" s="199"/>
    </row>
    <row r="160" spans="2:19" ht="13" x14ac:dyDescent="0.3">
      <c r="B160" s="200" t="s">
        <v>8</v>
      </c>
      <c r="C160" s="199"/>
    </row>
    <row r="161" spans="2:3" ht="13" x14ac:dyDescent="0.3">
      <c r="B161" s="200" t="s">
        <v>7</v>
      </c>
      <c r="C161" s="199"/>
    </row>
    <row r="162" spans="2:3" ht="13" x14ac:dyDescent="0.3">
      <c r="B162" s="200" t="s">
        <v>6</v>
      </c>
      <c r="C162" s="199"/>
    </row>
    <row r="163" spans="2:3" ht="13" x14ac:dyDescent="0.3">
      <c r="B163" s="200" t="s">
        <v>5</v>
      </c>
      <c r="C163" s="199"/>
    </row>
    <row r="164" spans="2:3" ht="13" x14ac:dyDescent="0.3">
      <c r="B164" s="200" t="s">
        <v>4</v>
      </c>
      <c r="C164" s="199"/>
    </row>
    <row r="165" spans="2:3" ht="13" x14ac:dyDescent="0.3">
      <c r="B165" s="200" t="s">
        <v>3</v>
      </c>
    </row>
    <row r="166" spans="2:3" x14ac:dyDescent="0.25">
      <c r="B166" s="198"/>
    </row>
    <row r="167" spans="2:3" x14ac:dyDescent="0.25">
      <c r="B167" s="198"/>
    </row>
    <row r="168" spans="2:3" x14ac:dyDescent="0.25">
      <c r="B168" s="198"/>
    </row>
    <row r="169" spans="2:3" x14ac:dyDescent="0.25">
      <c r="B169" s="198" t="s">
        <v>2</v>
      </c>
    </row>
    <row r="170" spans="2:3" ht="13" x14ac:dyDescent="0.3">
      <c r="B170" s="200" t="s">
        <v>1</v>
      </c>
    </row>
    <row r="171" spans="2:3" ht="13" x14ac:dyDescent="0.3">
      <c r="B171" s="200" t="s">
        <v>0</v>
      </c>
    </row>
    <row r="172" spans="2:3" x14ac:dyDescent="0.25">
      <c r="B172" s="198"/>
    </row>
    <row r="173" spans="2:3" x14ac:dyDescent="0.25">
      <c r="B173" s="202"/>
    </row>
    <row r="174" spans="2:3" x14ac:dyDescent="0.25">
      <c r="B174" s="202"/>
    </row>
    <row r="175" spans="2:3" x14ac:dyDescent="0.25">
      <c r="B175" s="207"/>
    </row>
    <row r="176" spans="2:3" x14ac:dyDescent="0.25">
      <c r="B176" s="207"/>
    </row>
    <row r="177" spans="2:2" x14ac:dyDescent="0.25">
      <c r="B177" s="207"/>
    </row>
    <row r="178" spans="2:2" x14ac:dyDescent="0.25">
      <c r="B178" s="207"/>
    </row>
    <row r="179" spans="2:2" x14ac:dyDescent="0.25">
      <c r="B179" s="207"/>
    </row>
  </sheetData>
  <mergeCells count="70">
    <mergeCell ref="C77:P77"/>
    <mergeCell ref="B44:P44"/>
    <mergeCell ref="B46:B49"/>
    <mergeCell ref="B50:P50"/>
    <mergeCell ref="B51:P66"/>
    <mergeCell ref="A67:Q67"/>
    <mergeCell ref="B68:B75"/>
    <mergeCell ref="C68:P68"/>
    <mergeCell ref="C69:P69"/>
    <mergeCell ref="C70:P70"/>
    <mergeCell ref="C71:P71"/>
    <mergeCell ref="C72:P72"/>
    <mergeCell ref="C73:P73"/>
    <mergeCell ref="C74:P74"/>
    <mergeCell ref="C75:P75"/>
    <mergeCell ref="C76:P76"/>
    <mergeCell ref="C40:G40"/>
    <mergeCell ref="H40:L40"/>
    <mergeCell ref="M40:P42"/>
    <mergeCell ref="C41:G41"/>
    <mergeCell ref="H41:L41"/>
    <mergeCell ref="C42:G42"/>
    <mergeCell ref="H42:L42"/>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9">
    <cfRule type="cellIs" dxfId="128" priority="33" stopIfTrue="1" operator="between">
      <formula>0.85</formula>
      <formula>0.93</formula>
    </cfRule>
    <cfRule type="cellIs" dxfId="127" priority="34" stopIfTrue="1" operator="greaterThan">
      <formula>0.93</formula>
    </cfRule>
  </conditionalFormatting>
  <conditionalFormatting sqref="D49:L49">
    <cfRule type="cellIs" dxfId="126" priority="10" stopIfTrue="1" operator="lessThan">
      <formula>0.85</formula>
    </cfRule>
  </conditionalFormatting>
  <conditionalFormatting sqref="E49:I49">
    <cfRule type="cellIs" dxfId="125" priority="20" stopIfTrue="1" operator="greaterThan">
      <formula>0.93</formula>
    </cfRule>
  </conditionalFormatting>
  <conditionalFormatting sqref="F49:I49">
    <cfRule type="cellIs" dxfId="124" priority="19" stopIfTrue="1" operator="between">
      <formula>0.85</formula>
      <formula>0.93</formula>
    </cfRule>
  </conditionalFormatting>
  <conditionalFormatting sqref="J49:L49">
    <cfRule type="cellIs" dxfId="123" priority="11" stopIfTrue="1" operator="greaterThan">
      <formula>0.93</formula>
    </cfRule>
  </conditionalFormatting>
  <conditionalFormatting sqref="J49:M49">
    <cfRule type="cellIs" dxfId="122" priority="7" stopIfTrue="1" operator="between">
      <formula>0.85</formula>
      <formula>0.93</formula>
    </cfRule>
  </conditionalFormatting>
  <conditionalFormatting sqref="M49">
    <cfRule type="cellIs" dxfId="121" priority="8" stopIfTrue="1" operator="greaterThan">
      <formula>0.93</formula>
    </cfRule>
  </conditionalFormatting>
  <conditionalFormatting sqref="M49:N49">
    <cfRule type="cellIs" dxfId="120" priority="4" stopIfTrue="1" operator="lessThan">
      <formula>0.85</formula>
    </cfRule>
  </conditionalFormatting>
  <conditionalFormatting sqref="N49">
    <cfRule type="cellIs" dxfId="119" priority="3" stopIfTrue="1" operator="between">
      <formula>0.85</formula>
      <formula>0.93</formula>
    </cfRule>
    <cfRule type="cellIs" dxfId="118" priority="5" stopIfTrue="1" operator="greaterThan">
      <formula>0.93</formula>
    </cfRule>
  </conditionalFormatting>
  <conditionalFormatting sqref="O49">
    <cfRule type="cellIs" dxfId="117" priority="1" stopIfTrue="1" operator="lessThan">
      <formula>0.85</formula>
    </cfRule>
    <cfRule type="cellIs" dxfId="116" priority="2" stopIfTrue="1" operator="greaterThan">
      <formula>0.93</formula>
    </cfRule>
  </conditionalFormatting>
  <conditionalFormatting sqref="Q46">
    <cfRule type="cellIs" priority="35" stopIfTrue="1" operator="lessThan">
      <formula>0.95</formula>
    </cfRule>
    <cfRule type="cellIs" dxfId="115" priority="36" stopIfTrue="1" operator="between">
      <formula>0.95</formula>
      <formula>0.979</formula>
    </cfRule>
    <cfRule type="cellIs" priority="37" stopIfTrue="1" operator="lessThan">
      <formula>0.98</formula>
    </cfRule>
  </conditionalFormatting>
  <dataValidations count="6">
    <dataValidation type="list" allowBlank="1" showInputMessage="1" showErrorMessage="1" sqref="C18:P18" xr:uid="{00000000-0002-0000-0000-000000000000}">
      <formula1>$B$129:$B$135</formula1>
    </dataValidation>
    <dataValidation type="list" allowBlank="1" showInputMessage="1" showErrorMessage="1" sqref="C32:P32" xr:uid="{00000000-0002-0000-0000-000001000000}">
      <formula1>$Q$102:$Q$107</formula1>
    </dataValidation>
    <dataValidation type="list" allowBlank="1" showInputMessage="1" showErrorMessage="1" sqref="N10:P10" xr:uid="{00000000-0002-0000-0000-000002000000}">
      <formula1>"Economicos,Eficiencia,Eficacia, Efectividad,Calidad"</formula1>
    </dataValidation>
    <dataValidation type="list" allowBlank="1" showInputMessage="1" showErrorMessage="1" sqref="C10:I10" xr:uid="{00000000-0002-0000-0000-000003000000}">
      <formula1>"2023,2024,2025,2026,2027"</formula1>
    </dataValidation>
    <dataValidation type="list" allowBlank="1" showInputMessage="1" showErrorMessage="1" sqref="C12:P12" xr:uid="{00000000-0002-0000-0000-000004000000}">
      <formula1>$B$139:$B$165</formula1>
    </dataValidation>
    <dataValidation type="list" allowBlank="1" showInputMessage="1" showErrorMessage="1" sqref="C77:P77" xr:uid="{00000000-0002-0000-0000-000005000000}">
      <formula1>$B$170:$B$171</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V13"/>
  <sheetViews>
    <sheetView showGridLines="0" topLeftCell="A4" zoomScale="60" zoomScaleNormal="60" workbookViewId="0">
      <selection activeCell="C10" sqref="C10:O13"/>
    </sheetView>
  </sheetViews>
  <sheetFormatPr baseColWidth="10" defaultColWidth="9.1796875" defaultRowHeight="30" customHeight="1" x14ac:dyDescent="0.25"/>
  <cols>
    <col min="1" max="1" width="5.1796875" style="17" customWidth="1"/>
    <col min="2" max="2" width="25.1796875" style="56" customWidth="1"/>
    <col min="3" max="3" width="36.7265625" style="17" customWidth="1"/>
    <col min="4" max="4" width="17.81640625" style="17" bestFit="1" customWidth="1"/>
    <col min="5" max="5" width="17" style="17" customWidth="1"/>
    <col min="6" max="6" width="16.54296875" style="17" bestFit="1" customWidth="1"/>
    <col min="7" max="7" width="22.7265625" style="17" customWidth="1"/>
    <col min="8" max="10" width="20.1796875" style="17" customWidth="1"/>
    <col min="11" max="11" width="25.26953125" style="17" customWidth="1"/>
    <col min="12" max="12" width="23" style="17" customWidth="1"/>
    <col min="13" max="13" width="22.7265625" style="17" customWidth="1"/>
    <col min="14" max="14" width="23.26953125" style="17" customWidth="1"/>
    <col min="15" max="15" width="22.08984375" style="17" customWidth="1"/>
    <col min="16" max="16" width="16.81640625" style="17" customWidth="1"/>
    <col min="17" max="17" width="57" style="55" customWidth="1"/>
    <col min="18" max="20" width="9.1796875" style="55" customWidth="1"/>
    <col min="21" max="16384" width="9.1796875" style="17"/>
  </cols>
  <sheetData>
    <row r="1" spans="2:22" ht="15" customHeight="1" x14ac:dyDescent="0.25"/>
    <row r="2" spans="2:22" ht="30" customHeight="1" x14ac:dyDescent="0.4">
      <c r="B2" s="672"/>
      <c r="C2" s="725" t="s">
        <v>109</v>
      </c>
      <c r="D2" s="725"/>
      <c r="E2" s="725"/>
      <c r="F2" s="725"/>
      <c r="G2" s="725"/>
      <c r="H2" s="725"/>
      <c r="I2" s="725"/>
      <c r="J2" s="725"/>
      <c r="K2" s="725"/>
      <c r="L2" s="725"/>
      <c r="M2" s="725"/>
      <c r="N2" s="725"/>
      <c r="O2" s="725"/>
      <c r="P2" s="726" t="s">
        <v>127</v>
      </c>
      <c r="Q2" s="727"/>
      <c r="R2" s="82"/>
      <c r="T2" s="82"/>
      <c r="U2" s="81"/>
      <c r="V2" s="81"/>
    </row>
    <row r="3" spans="2:22" ht="29.25" customHeight="1" x14ac:dyDescent="0.4">
      <c r="B3" s="672"/>
      <c r="C3" s="725" t="s">
        <v>126</v>
      </c>
      <c r="D3" s="725"/>
      <c r="E3" s="725"/>
      <c r="F3" s="725"/>
      <c r="G3" s="725"/>
      <c r="H3" s="725"/>
      <c r="I3" s="725"/>
      <c r="J3" s="725"/>
      <c r="K3" s="725"/>
      <c r="L3" s="725"/>
      <c r="M3" s="725"/>
      <c r="N3" s="725"/>
      <c r="O3" s="725"/>
      <c r="P3" s="726" t="s">
        <v>106</v>
      </c>
      <c r="Q3" s="727"/>
      <c r="R3" s="82"/>
      <c r="T3" s="82"/>
      <c r="U3" s="81"/>
      <c r="V3" s="81"/>
    </row>
    <row r="4" spans="2:22" ht="30" customHeight="1" x14ac:dyDescent="0.4">
      <c r="B4" s="672"/>
      <c r="C4" s="725" t="s">
        <v>125</v>
      </c>
      <c r="D4" s="725"/>
      <c r="E4" s="725"/>
      <c r="F4" s="725"/>
      <c r="G4" s="725"/>
      <c r="H4" s="725"/>
      <c r="I4" s="725"/>
      <c r="J4" s="725"/>
      <c r="K4" s="725"/>
      <c r="L4" s="725"/>
      <c r="M4" s="725"/>
      <c r="N4" s="725"/>
      <c r="O4" s="725"/>
      <c r="P4" s="726" t="s">
        <v>124</v>
      </c>
      <c r="Q4" s="727"/>
      <c r="R4" s="82"/>
      <c r="T4" s="82"/>
      <c r="U4" s="81"/>
      <c r="V4" s="81"/>
    </row>
    <row r="5" spans="2:22" ht="30" customHeight="1" x14ac:dyDescent="0.4">
      <c r="B5" s="672"/>
      <c r="C5" s="725" t="s">
        <v>123</v>
      </c>
      <c r="D5" s="725"/>
      <c r="E5" s="725"/>
      <c r="F5" s="725"/>
      <c r="G5" s="725"/>
      <c r="H5" s="725"/>
      <c r="I5" s="725"/>
      <c r="J5" s="725"/>
      <c r="K5" s="725"/>
      <c r="L5" s="725"/>
      <c r="M5" s="725"/>
      <c r="N5" s="725"/>
      <c r="O5" s="725"/>
      <c r="P5" s="726" t="s">
        <v>102</v>
      </c>
      <c r="Q5" s="727"/>
      <c r="R5" s="78"/>
      <c r="T5" s="78"/>
      <c r="U5" s="77"/>
      <c r="V5" s="77"/>
    </row>
    <row r="6" spans="2:22" ht="18" x14ac:dyDescent="0.4">
      <c r="B6" s="74"/>
      <c r="C6" s="55"/>
      <c r="D6" s="80"/>
      <c r="E6" s="80"/>
      <c r="F6" s="80"/>
      <c r="G6" s="80"/>
      <c r="H6" s="80"/>
      <c r="I6" s="80"/>
      <c r="J6" s="80"/>
      <c r="K6" s="80"/>
      <c r="L6" s="80"/>
      <c r="M6" s="80"/>
      <c r="N6" s="79"/>
      <c r="O6" s="79"/>
      <c r="P6" s="79"/>
      <c r="Q6" s="78"/>
      <c r="R6" s="78"/>
      <c r="T6" s="78"/>
      <c r="U6" s="77"/>
      <c r="V6" s="77"/>
    </row>
    <row r="7" spans="2:22" s="75" customFormat="1" ht="21.75" customHeight="1" x14ac:dyDescent="0.35">
      <c r="B7" s="671" t="s">
        <v>122</v>
      </c>
      <c r="C7" s="671"/>
      <c r="D7" s="671"/>
      <c r="E7" s="671"/>
      <c r="F7" s="671"/>
      <c r="G7" s="671"/>
      <c r="H7" s="671"/>
      <c r="I7" s="671"/>
      <c r="J7" s="671"/>
      <c r="K7" s="671"/>
      <c r="L7" s="671"/>
      <c r="M7" s="671"/>
      <c r="N7" s="671"/>
      <c r="O7" s="671"/>
      <c r="P7" s="671"/>
      <c r="Q7" s="76"/>
      <c r="R7" s="76"/>
      <c r="S7" s="76"/>
      <c r="T7" s="76"/>
    </row>
    <row r="8" spans="2:22" ht="11.25" customHeight="1" thickBot="1" x14ac:dyDescent="0.3">
      <c r="B8" s="74"/>
      <c r="C8" s="55"/>
      <c r="D8" s="55"/>
      <c r="E8" s="55"/>
      <c r="F8" s="55"/>
      <c r="G8" s="55"/>
      <c r="H8" s="55"/>
      <c r="I8" s="55"/>
      <c r="J8" s="55"/>
      <c r="K8" s="55"/>
      <c r="L8" s="55"/>
      <c r="M8" s="55"/>
      <c r="N8" s="55"/>
      <c r="O8" s="55"/>
      <c r="P8" s="55"/>
    </row>
    <row r="9" spans="2:22" s="72" customFormat="1" ht="30" customHeight="1" x14ac:dyDescent="0.3">
      <c r="B9" s="728"/>
      <c r="C9" s="756" t="s">
        <v>63</v>
      </c>
      <c r="D9" s="722" t="str">
        <f>+'5.DOC RECAU X CLASIFIC'!C14</f>
        <v xml:space="preserve">GESTION DE DOCUMENTOS DE RECAUDO PENDIENTES POR CLASIFICAR  </v>
      </c>
      <c r="E9" s="723"/>
      <c r="F9" s="723"/>
      <c r="G9" s="723"/>
      <c r="H9" s="723"/>
      <c r="I9" s="723"/>
      <c r="J9" s="723"/>
      <c r="K9" s="723"/>
      <c r="L9" s="723"/>
      <c r="M9" s="723"/>
      <c r="N9" s="723"/>
      <c r="O9" s="723"/>
      <c r="P9" s="723"/>
      <c r="Q9" s="724"/>
      <c r="R9" s="73"/>
      <c r="S9" s="73"/>
      <c r="T9" s="73"/>
    </row>
    <row r="10" spans="2:22" s="69" customFormat="1" ht="41.25" customHeight="1" thickBot="1" x14ac:dyDescent="0.4">
      <c r="B10" s="729"/>
      <c r="C10" s="757"/>
      <c r="D10" s="107" t="s">
        <v>155</v>
      </c>
      <c r="E10" s="107" t="s">
        <v>154</v>
      </c>
      <c r="F10" s="107" t="s">
        <v>153</v>
      </c>
      <c r="G10" s="107" t="s">
        <v>152</v>
      </c>
      <c r="H10" s="107" t="s">
        <v>151</v>
      </c>
      <c r="I10" s="107" t="s">
        <v>150</v>
      </c>
      <c r="J10" s="107" t="s">
        <v>149</v>
      </c>
      <c r="K10" s="107" t="s">
        <v>148</v>
      </c>
      <c r="L10" s="107" t="s">
        <v>147</v>
      </c>
      <c r="M10" s="107" t="s">
        <v>146</v>
      </c>
      <c r="N10" s="107" t="s">
        <v>145</v>
      </c>
      <c r="O10" s="107" t="s">
        <v>144</v>
      </c>
      <c r="P10" s="106" t="s">
        <v>143</v>
      </c>
      <c r="Q10" s="105" t="s">
        <v>120</v>
      </c>
      <c r="R10" s="70"/>
      <c r="S10" s="70"/>
      <c r="T10" s="70"/>
    </row>
    <row r="11" spans="2:22" ht="87" customHeight="1" x14ac:dyDescent="0.25">
      <c r="B11" s="719" t="str">
        <f>+'5.DOC RECAU X CLASIFIC'!M41</f>
        <v>Coordinador Grupo de Tesoreria</v>
      </c>
      <c r="C11" s="104" t="s">
        <v>142</v>
      </c>
      <c r="D11" s="103">
        <v>3301083</v>
      </c>
      <c r="E11" s="103">
        <f>+D12</f>
        <v>24695364</v>
      </c>
      <c r="F11" s="103">
        <f>+E12</f>
        <v>41036780</v>
      </c>
      <c r="G11" s="103">
        <f t="shared" ref="G11:O11" si="0">+F12</f>
        <v>26226800</v>
      </c>
      <c r="H11" s="103">
        <f t="shared" si="0"/>
        <v>156539806</v>
      </c>
      <c r="I11" s="103">
        <f t="shared" si="0"/>
        <v>141807996</v>
      </c>
      <c r="J11" s="103">
        <f t="shared" si="0"/>
        <v>150467987</v>
      </c>
      <c r="K11" s="103">
        <f t="shared" si="0"/>
        <v>90541744</v>
      </c>
      <c r="L11" s="103">
        <f t="shared" si="0"/>
        <v>10695323</v>
      </c>
      <c r="M11" s="103">
        <f t="shared" si="0"/>
        <v>113609160.25</v>
      </c>
      <c r="N11" s="103">
        <f t="shared" si="0"/>
        <v>128739693.54000001</v>
      </c>
      <c r="O11" s="103">
        <f t="shared" si="0"/>
        <v>153135569.63999999</v>
      </c>
      <c r="P11" s="102">
        <f>+O11</f>
        <v>153135569.63999999</v>
      </c>
      <c r="Q11" s="101"/>
    </row>
    <row r="12" spans="2:22" ht="70.5" customHeight="1" x14ac:dyDescent="0.35">
      <c r="B12" s="720"/>
      <c r="C12" s="100" t="s">
        <v>141</v>
      </c>
      <c r="D12" s="99">
        <v>24695364</v>
      </c>
      <c r="E12" s="99">
        <v>41036780</v>
      </c>
      <c r="F12" s="99">
        <v>26226800</v>
      </c>
      <c r="G12" s="99">
        <v>156539806</v>
      </c>
      <c r="H12" s="99">
        <v>141807996</v>
      </c>
      <c r="I12" s="99">
        <v>150467987</v>
      </c>
      <c r="J12" s="99">
        <v>90541744</v>
      </c>
      <c r="K12" s="99">
        <v>10695323</v>
      </c>
      <c r="L12" s="99">
        <v>113609160.25</v>
      </c>
      <c r="M12" s="98">
        <v>128739693.54000001</v>
      </c>
      <c r="N12" s="98">
        <v>153135569.63999999</v>
      </c>
      <c r="O12" s="98">
        <v>74126367</v>
      </c>
      <c r="P12" s="97">
        <f>+O12</f>
        <v>74126367</v>
      </c>
      <c r="Q12" s="96" t="s">
        <v>343</v>
      </c>
    </row>
    <row r="13" spans="2:22" s="91" customFormat="1" ht="30.75" customHeight="1" thickBot="1" x14ac:dyDescent="0.4">
      <c r="B13" s="721"/>
      <c r="C13" s="95" t="s">
        <v>140</v>
      </c>
      <c r="D13" s="94">
        <f>+(D12-D11)/D11</f>
        <v>6.4809885119519866</v>
      </c>
      <c r="E13" s="94">
        <f t="shared" ref="E13:P13" si="1">+(E12-E11)/E11</f>
        <v>0.66171998922550812</v>
      </c>
      <c r="F13" s="94">
        <f t="shared" si="1"/>
        <v>-0.36089527492166784</v>
      </c>
      <c r="G13" s="94">
        <f t="shared" si="1"/>
        <v>4.9686963716503731</v>
      </c>
      <c r="H13" s="94">
        <f t="shared" si="1"/>
        <v>-9.410903447778643E-2</v>
      </c>
      <c r="I13" s="94">
        <f t="shared" si="1"/>
        <v>6.106842522476659E-2</v>
      </c>
      <c r="J13" s="94">
        <f t="shared" si="1"/>
        <v>-0.39826573209888161</v>
      </c>
      <c r="K13" s="94">
        <f t="shared" si="1"/>
        <v>-0.88187412206241578</v>
      </c>
      <c r="L13" s="94">
        <f t="shared" si="1"/>
        <v>9.6223215745798427</v>
      </c>
      <c r="M13" s="94">
        <f t="shared" si="1"/>
        <v>0.13318057502321876</v>
      </c>
      <c r="N13" s="94">
        <f t="shared" si="1"/>
        <v>0.18949770213970621</v>
      </c>
      <c r="O13" s="94">
        <f t="shared" si="1"/>
        <v>-0.51594285263534412</v>
      </c>
      <c r="P13" s="94">
        <f t="shared" si="1"/>
        <v>-0.51594285263534412</v>
      </c>
      <c r="Q13" s="93"/>
      <c r="R13" s="92"/>
      <c r="S13" s="92"/>
      <c r="T13" s="92"/>
    </row>
  </sheetData>
  <sheetProtection formatCells="0" formatColumns="0" formatRows="0" insertRows="0"/>
  <mergeCells count="13">
    <mergeCell ref="B11:B13"/>
    <mergeCell ref="D9:Q9"/>
    <mergeCell ref="B2:B5"/>
    <mergeCell ref="C2:O2"/>
    <mergeCell ref="C3:O3"/>
    <mergeCell ref="C4:O4"/>
    <mergeCell ref="B7:P7"/>
    <mergeCell ref="C5:O5"/>
    <mergeCell ref="P2:Q2"/>
    <mergeCell ref="P3:Q3"/>
    <mergeCell ref="B9:B10"/>
    <mergeCell ref="P4:Q4"/>
    <mergeCell ref="P5:Q5"/>
  </mergeCells>
  <printOptions horizontalCentered="1"/>
  <pageMargins left="0.70866141732283472" right="0.70866141732283472" top="0.74803149606299213" bottom="0.74803149606299213" header="0.31496062992125984" footer="0.31496062992125984"/>
  <pageSetup scale="23" orientation="portrait" r:id="rId1"/>
  <headerFooter>
    <oddHeader>&amp;A</oddHeader>
    <oddFooter>&amp;F</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pageSetUpPr fitToPage="1"/>
  </sheetPr>
  <dimension ref="A1:S180"/>
  <sheetViews>
    <sheetView topLeftCell="A70" workbookViewId="0">
      <selection activeCell="C76" sqref="C76:P76"/>
    </sheetView>
  </sheetViews>
  <sheetFormatPr baseColWidth="10" defaultColWidth="9.1796875" defaultRowHeight="12.5" x14ac:dyDescent="0.25"/>
  <cols>
    <col min="1" max="1" width="3" style="1" customWidth="1"/>
    <col min="2" max="2" width="34.7265625" style="1" customWidth="1"/>
    <col min="3" max="3" width="16.81640625" style="1" customWidth="1"/>
    <col min="4" max="4" width="5" style="1" bestFit="1" customWidth="1"/>
    <col min="5" max="5" width="4.7265625" style="1" bestFit="1" customWidth="1"/>
    <col min="6" max="6" width="9.54296875" style="1" bestFit="1" customWidth="1"/>
    <col min="7" max="7" width="5.453125" style="1" bestFit="1" customWidth="1"/>
    <col min="8" max="8" width="5.1796875" style="1" bestFit="1" customWidth="1"/>
    <col min="9" max="9" width="9.54296875" style="1" bestFit="1" customWidth="1"/>
    <col min="10" max="10" width="4.1796875" style="1" bestFit="1" customWidth="1"/>
    <col min="11" max="11" width="6.453125" style="1" bestFit="1" customWidth="1"/>
    <col min="12" max="12" width="9.54296875" style="1" bestFit="1" customWidth="1"/>
    <col min="13" max="13" width="8.453125" style="1" customWidth="1"/>
    <col min="14" max="14" width="6.453125" style="1" customWidth="1"/>
    <col min="15" max="15" width="11" style="1" customWidth="1"/>
    <col min="16" max="16" width="21.7265625" style="1" customWidth="1"/>
    <col min="17" max="17" width="3.26953125" style="1" customWidth="1"/>
    <col min="18" max="18" width="11.7265625" style="1" customWidth="1"/>
    <col min="19" max="19" width="11.453125" style="2" customWidth="1"/>
    <col min="20" max="16384" width="9.1796875" style="1"/>
  </cols>
  <sheetData>
    <row r="1" spans="2:19" ht="13" thickBot="1" x14ac:dyDescent="0.3">
      <c r="B1" s="10"/>
      <c r="C1" s="10"/>
      <c r="D1" s="10"/>
      <c r="E1" s="10"/>
      <c r="F1" s="10"/>
      <c r="G1" s="10"/>
      <c r="H1" s="10"/>
      <c r="I1" s="10"/>
      <c r="J1" s="10"/>
      <c r="K1" s="10"/>
      <c r="L1" s="10"/>
      <c r="M1" s="10"/>
      <c r="N1" s="10"/>
      <c r="O1" s="10"/>
      <c r="P1" s="10"/>
    </row>
    <row r="2" spans="2:19" ht="16.5" customHeight="1" x14ac:dyDescent="0.25">
      <c r="B2" s="542"/>
      <c r="C2" s="554" t="s">
        <v>109</v>
      </c>
      <c r="D2" s="555"/>
      <c r="E2" s="555"/>
      <c r="F2" s="555"/>
      <c r="G2" s="555"/>
      <c r="H2" s="555"/>
      <c r="I2" s="555"/>
      <c r="J2" s="555"/>
      <c r="K2" s="555"/>
      <c r="L2" s="555"/>
      <c r="M2" s="556"/>
      <c r="N2" s="557" t="s">
        <v>108</v>
      </c>
      <c r="O2" s="558"/>
      <c r="P2" s="559"/>
      <c r="S2" s="54"/>
    </row>
    <row r="3" spans="2:19" ht="15.75" customHeight="1" x14ac:dyDescent="0.25">
      <c r="B3" s="543"/>
      <c r="C3" s="560" t="s">
        <v>107</v>
      </c>
      <c r="D3" s="561"/>
      <c r="E3" s="561"/>
      <c r="F3" s="561"/>
      <c r="G3" s="561"/>
      <c r="H3" s="561"/>
      <c r="I3" s="561"/>
      <c r="J3" s="561"/>
      <c r="K3" s="561"/>
      <c r="L3" s="561"/>
      <c r="M3" s="562"/>
      <c r="N3" s="563" t="s">
        <v>106</v>
      </c>
      <c r="O3" s="564"/>
      <c r="P3" s="565"/>
      <c r="S3" s="54"/>
    </row>
    <row r="4" spans="2:19" ht="15.75" customHeight="1" x14ac:dyDescent="0.25">
      <c r="B4" s="543"/>
      <c r="C4" s="560" t="s">
        <v>105</v>
      </c>
      <c r="D4" s="561"/>
      <c r="E4" s="561"/>
      <c r="F4" s="561"/>
      <c r="G4" s="561"/>
      <c r="H4" s="561"/>
      <c r="I4" s="561"/>
      <c r="J4" s="561"/>
      <c r="K4" s="561"/>
      <c r="L4" s="561"/>
      <c r="M4" s="562"/>
      <c r="N4" s="563" t="s">
        <v>104</v>
      </c>
      <c r="O4" s="564"/>
      <c r="P4" s="565"/>
      <c r="S4" s="54"/>
    </row>
    <row r="5" spans="2:19" ht="16.5" customHeight="1" thickBot="1" x14ac:dyDescent="0.3">
      <c r="B5" s="544"/>
      <c r="C5" s="566" t="s">
        <v>103</v>
      </c>
      <c r="D5" s="567"/>
      <c r="E5" s="567"/>
      <c r="F5" s="567"/>
      <c r="G5" s="567"/>
      <c r="H5" s="567"/>
      <c r="I5" s="567"/>
      <c r="J5" s="567"/>
      <c r="K5" s="567"/>
      <c r="L5" s="567"/>
      <c r="M5" s="568"/>
      <c r="N5" s="569" t="s">
        <v>102</v>
      </c>
      <c r="O5" s="570"/>
      <c r="P5" s="571"/>
      <c r="S5" s="54"/>
    </row>
    <row r="6" spans="2:19" ht="13" thickBot="1" x14ac:dyDescent="0.3">
      <c r="B6" s="10"/>
      <c r="C6" s="10"/>
      <c r="D6" s="10"/>
      <c r="E6" s="10"/>
      <c r="F6" s="10"/>
      <c r="G6" s="10"/>
      <c r="H6" s="10"/>
      <c r="I6" s="10"/>
      <c r="J6" s="10"/>
      <c r="K6" s="10"/>
      <c r="L6" s="10"/>
      <c r="M6" s="10"/>
      <c r="N6" s="10"/>
      <c r="O6" s="10"/>
      <c r="P6" s="10"/>
      <c r="S6" s="54"/>
    </row>
    <row r="7" spans="2:19" x14ac:dyDescent="0.25">
      <c r="B7" s="575" t="s">
        <v>101</v>
      </c>
      <c r="C7" s="576"/>
      <c r="D7" s="576"/>
      <c r="E7" s="576"/>
      <c r="F7" s="576"/>
      <c r="G7" s="576"/>
      <c r="H7" s="576"/>
      <c r="I7" s="576"/>
      <c r="J7" s="576"/>
      <c r="K7" s="576"/>
      <c r="L7" s="576"/>
      <c r="M7" s="576"/>
      <c r="N7" s="576"/>
      <c r="O7" s="576"/>
      <c r="P7" s="577"/>
      <c r="S7" s="54"/>
    </row>
    <row r="8" spans="2:19" ht="13" thickBot="1" x14ac:dyDescent="0.3">
      <c r="B8" s="578"/>
      <c r="C8" s="579"/>
      <c r="D8" s="579"/>
      <c r="E8" s="579"/>
      <c r="F8" s="579"/>
      <c r="G8" s="579"/>
      <c r="H8" s="579"/>
      <c r="I8" s="579"/>
      <c r="J8" s="579"/>
      <c r="K8" s="579"/>
      <c r="L8" s="579"/>
      <c r="M8" s="579"/>
      <c r="N8" s="579"/>
      <c r="O8" s="579"/>
      <c r="P8" s="580"/>
    </row>
    <row r="9" spans="2:19" ht="6.75" customHeight="1" thickBot="1" x14ac:dyDescent="0.3">
      <c r="B9" s="581"/>
      <c r="C9" s="581"/>
      <c r="D9" s="581"/>
      <c r="E9" s="581"/>
      <c r="F9" s="581"/>
      <c r="G9" s="581"/>
      <c r="H9" s="581"/>
      <c r="I9" s="581"/>
      <c r="J9" s="581"/>
      <c r="K9" s="581"/>
      <c r="L9" s="581"/>
      <c r="M9" s="581"/>
      <c r="N9" s="581"/>
      <c r="O9" s="581"/>
      <c r="P9" s="581"/>
    </row>
    <row r="10" spans="2:19" ht="26.25" customHeight="1" thickBot="1" x14ac:dyDescent="0.3">
      <c r="B10" s="53" t="s">
        <v>100</v>
      </c>
      <c r="C10" s="322">
        <v>2024</v>
      </c>
      <c r="D10" s="323"/>
      <c r="E10" s="323"/>
      <c r="F10" s="323"/>
      <c r="G10" s="323"/>
      <c r="H10" s="323"/>
      <c r="I10" s="324"/>
      <c r="J10" s="582" t="s">
        <v>99</v>
      </c>
      <c r="K10" s="583"/>
      <c r="L10" s="583"/>
      <c r="M10" s="583"/>
      <c r="N10" s="338" t="s">
        <v>98</v>
      </c>
      <c r="O10" s="339"/>
      <c r="P10" s="340"/>
    </row>
    <row r="11" spans="2:19" ht="4.5" customHeight="1" thickBot="1" x14ac:dyDescent="0.3">
      <c r="B11" s="584"/>
      <c r="C11" s="585"/>
      <c r="D11" s="585"/>
      <c r="E11" s="585"/>
      <c r="F11" s="585"/>
      <c r="G11" s="585"/>
      <c r="H11" s="585"/>
      <c r="I11" s="585"/>
      <c r="J11" s="585"/>
      <c r="K11" s="585"/>
      <c r="L11" s="585"/>
      <c r="M11" s="585"/>
      <c r="N11" s="585"/>
      <c r="O11" s="585"/>
      <c r="P11" s="586"/>
    </row>
    <row r="12" spans="2:19" ht="13.5" thickBot="1" x14ac:dyDescent="0.35">
      <c r="B12" s="51" t="s">
        <v>97</v>
      </c>
      <c r="C12" s="587" t="s">
        <v>13</v>
      </c>
      <c r="D12" s="587"/>
      <c r="E12" s="587"/>
      <c r="F12" s="587"/>
      <c r="G12" s="587"/>
      <c r="H12" s="587"/>
      <c r="I12" s="587"/>
      <c r="J12" s="587"/>
      <c r="K12" s="587"/>
      <c r="L12" s="587"/>
      <c r="M12" s="587"/>
      <c r="N12" s="587"/>
      <c r="O12" s="587"/>
      <c r="P12" s="588"/>
    </row>
    <row r="13" spans="2:19" ht="4.5" customHeight="1" thickBot="1" x14ac:dyDescent="0.35">
      <c r="B13" s="589"/>
      <c r="C13" s="590"/>
      <c r="D13" s="590"/>
      <c r="E13" s="590"/>
      <c r="F13" s="590"/>
      <c r="G13" s="590"/>
      <c r="H13" s="590"/>
      <c r="I13" s="590"/>
      <c r="J13" s="590"/>
      <c r="K13" s="590"/>
      <c r="L13" s="590"/>
      <c r="M13" s="590"/>
      <c r="N13" s="590"/>
      <c r="O13" s="590"/>
      <c r="P13" s="591"/>
    </row>
    <row r="14" spans="2:19" ht="18" customHeight="1" thickBot="1" x14ac:dyDescent="0.3">
      <c r="B14" s="51" t="s">
        <v>96</v>
      </c>
      <c r="C14" s="592" t="s">
        <v>168</v>
      </c>
      <c r="D14" s="593"/>
      <c r="E14" s="593"/>
      <c r="F14" s="593"/>
      <c r="G14" s="593"/>
      <c r="H14" s="593"/>
      <c r="I14" s="593"/>
      <c r="J14" s="593"/>
      <c r="K14" s="593"/>
      <c r="L14" s="593"/>
      <c r="M14" s="593"/>
      <c r="N14" s="593"/>
      <c r="O14" s="593"/>
      <c r="P14" s="594"/>
    </row>
    <row r="15" spans="2:19" ht="4.5" customHeight="1" thickBot="1" x14ac:dyDescent="0.35">
      <c r="B15" s="572"/>
      <c r="C15" s="573"/>
      <c r="D15" s="573"/>
      <c r="E15" s="573"/>
      <c r="F15" s="573"/>
      <c r="G15" s="573"/>
      <c r="H15" s="573"/>
      <c r="I15" s="573"/>
      <c r="J15" s="573"/>
      <c r="K15" s="573"/>
      <c r="L15" s="573"/>
      <c r="M15" s="573"/>
      <c r="N15" s="573"/>
      <c r="O15" s="573"/>
      <c r="P15" s="574"/>
    </row>
    <row r="16" spans="2:19" ht="32.25" customHeight="1" thickBot="1" x14ac:dyDescent="0.3">
      <c r="B16" s="51" t="s">
        <v>94</v>
      </c>
      <c r="C16" s="592" t="s">
        <v>167</v>
      </c>
      <c r="D16" s="593"/>
      <c r="E16" s="593"/>
      <c r="F16" s="593"/>
      <c r="G16" s="593"/>
      <c r="H16" s="593"/>
      <c r="I16" s="593"/>
      <c r="J16" s="593"/>
      <c r="K16" s="593"/>
      <c r="L16" s="593"/>
      <c r="M16" s="593"/>
      <c r="N16" s="593"/>
      <c r="O16" s="593"/>
      <c r="P16" s="594"/>
    </row>
    <row r="17" spans="2:19" ht="4.5" customHeight="1" thickBot="1" x14ac:dyDescent="0.35">
      <c r="B17" s="572"/>
      <c r="C17" s="573"/>
      <c r="D17" s="573"/>
      <c r="E17" s="573"/>
      <c r="F17" s="573"/>
      <c r="G17" s="573"/>
      <c r="H17" s="573"/>
      <c r="I17" s="573"/>
      <c r="J17" s="573"/>
      <c r="K17" s="573"/>
      <c r="L17" s="573"/>
      <c r="M17" s="573"/>
      <c r="N17" s="573"/>
      <c r="O17" s="573"/>
      <c r="P17" s="574"/>
    </row>
    <row r="18" spans="2:19" ht="26.25" customHeight="1" thickBot="1" x14ac:dyDescent="0.3">
      <c r="B18" s="51" t="s">
        <v>92</v>
      </c>
      <c r="C18" s="598" t="s">
        <v>314</v>
      </c>
      <c r="D18" s="599"/>
      <c r="E18" s="599"/>
      <c r="F18" s="599"/>
      <c r="G18" s="599"/>
      <c r="H18" s="599"/>
      <c r="I18" s="599"/>
      <c r="J18" s="599"/>
      <c r="K18" s="599"/>
      <c r="L18" s="599"/>
      <c r="M18" s="599"/>
      <c r="N18" s="599"/>
      <c r="O18" s="599"/>
      <c r="P18" s="600"/>
    </row>
    <row r="19" spans="2:19" ht="4.5" customHeight="1" thickBot="1" x14ac:dyDescent="0.35">
      <c r="B19" s="601"/>
      <c r="C19" s="601"/>
      <c r="D19" s="601"/>
      <c r="E19" s="601"/>
      <c r="F19" s="601"/>
      <c r="G19" s="601"/>
      <c r="H19" s="601"/>
      <c r="I19" s="601"/>
      <c r="J19" s="601"/>
      <c r="K19" s="601"/>
      <c r="L19" s="601"/>
      <c r="M19" s="601"/>
      <c r="N19" s="601"/>
      <c r="O19" s="601"/>
      <c r="P19" s="601"/>
    </row>
    <row r="20" spans="2:19" ht="17.25" customHeight="1" thickBot="1" x14ac:dyDescent="0.35">
      <c r="B20" s="602" t="s">
        <v>91</v>
      </c>
      <c r="C20" s="603"/>
      <c r="D20" s="603"/>
      <c r="E20" s="603"/>
      <c r="F20" s="603"/>
      <c r="G20" s="603"/>
      <c r="H20" s="603"/>
      <c r="I20" s="603"/>
      <c r="J20" s="603"/>
      <c r="K20" s="603"/>
      <c r="L20" s="603"/>
      <c r="M20" s="603"/>
      <c r="N20" s="603"/>
      <c r="O20" s="603"/>
      <c r="P20" s="604"/>
    </row>
    <row r="21" spans="2:19" ht="4.5" customHeight="1" thickBot="1" x14ac:dyDescent="0.35">
      <c r="B21" s="605"/>
      <c r="C21" s="606"/>
      <c r="D21" s="606"/>
      <c r="E21" s="606"/>
      <c r="F21" s="606"/>
      <c r="G21" s="606"/>
      <c r="H21" s="606"/>
      <c r="I21" s="606"/>
      <c r="J21" s="606"/>
      <c r="K21" s="606"/>
      <c r="L21" s="606"/>
      <c r="M21" s="606"/>
      <c r="N21" s="606"/>
      <c r="O21" s="606"/>
      <c r="P21" s="607"/>
    </row>
    <row r="22" spans="2:19" ht="59.25" customHeight="1" thickBot="1" x14ac:dyDescent="0.3">
      <c r="B22" s="51" t="s">
        <v>90</v>
      </c>
      <c r="C22" s="518" t="s">
        <v>166</v>
      </c>
      <c r="D22" s="608"/>
      <c r="E22" s="608"/>
      <c r="F22" s="608"/>
      <c r="G22" s="608"/>
      <c r="H22" s="608"/>
      <c r="I22" s="608"/>
      <c r="J22" s="608"/>
      <c r="K22" s="608"/>
      <c r="L22" s="608"/>
      <c r="M22" s="608"/>
      <c r="N22" s="608"/>
      <c r="O22" s="608"/>
      <c r="P22" s="609"/>
    </row>
    <row r="23" spans="2:19" ht="4.5" customHeight="1" thickBot="1" x14ac:dyDescent="0.35">
      <c r="B23" s="572"/>
      <c r="C23" s="573"/>
      <c r="D23" s="573"/>
      <c r="E23" s="573"/>
      <c r="F23" s="573"/>
      <c r="G23" s="573"/>
      <c r="H23" s="573"/>
      <c r="I23" s="573"/>
      <c r="J23" s="573"/>
      <c r="K23" s="573"/>
      <c r="L23" s="573"/>
      <c r="M23" s="573"/>
      <c r="N23" s="573"/>
      <c r="O23" s="573"/>
      <c r="P23" s="574"/>
    </row>
    <row r="24" spans="2:19" ht="30.75" customHeight="1" x14ac:dyDescent="0.25">
      <c r="B24" s="730" t="s">
        <v>88</v>
      </c>
      <c r="C24" s="612" t="s">
        <v>165</v>
      </c>
      <c r="D24" s="613"/>
      <c r="E24" s="613"/>
      <c r="F24" s="613"/>
      <c r="G24" s="613"/>
      <c r="H24" s="613"/>
      <c r="I24" s="613"/>
      <c r="J24" s="613"/>
      <c r="K24" s="613"/>
      <c r="L24" s="613"/>
      <c r="M24" s="613"/>
      <c r="N24" s="613"/>
      <c r="O24" s="613"/>
      <c r="P24" s="614"/>
    </row>
    <row r="25" spans="2:19" ht="33.75" customHeight="1" thickBot="1" x14ac:dyDescent="0.3">
      <c r="B25" s="731"/>
      <c r="C25" s="615" t="s">
        <v>164</v>
      </c>
      <c r="D25" s="616"/>
      <c r="E25" s="616"/>
      <c r="F25" s="616"/>
      <c r="G25" s="616"/>
      <c r="H25" s="616"/>
      <c r="I25" s="616"/>
      <c r="J25" s="616"/>
      <c r="K25" s="616"/>
      <c r="L25" s="616"/>
      <c r="M25" s="616"/>
      <c r="N25" s="616"/>
      <c r="O25" s="616"/>
      <c r="P25" s="617"/>
    </row>
    <row r="26" spans="2:19" ht="4.5" customHeight="1" thickBot="1" x14ac:dyDescent="0.35">
      <c r="B26" s="572"/>
      <c r="C26" s="573"/>
      <c r="D26" s="573"/>
      <c r="E26" s="573"/>
      <c r="F26" s="573"/>
      <c r="G26" s="573"/>
      <c r="H26" s="573"/>
      <c r="I26" s="573"/>
      <c r="J26" s="573"/>
      <c r="K26" s="573"/>
      <c r="L26" s="573"/>
      <c r="M26" s="573"/>
      <c r="N26" s="573"/>
      <c r="O26" s="573"/>
      <c r="P26" s="574"/>
    </row>
    <row r="27" spans="2:19" s="3" customFormat="1" ht="24" customHeight="1" thickBot="1" x14ac:dyDescent="0.4">
      <c r="B27" s="51" t="s">
        <v>85</v>
      </c>
      <c r="C27" s="114">
        <v>0.06</v>
      </c>
      <c r="D27" s="472" t="s">
        <v>163</v>
      </c>
      <c r="E27" s="472"/>
      <c r="F27" s="472"/>
      <c r="G27" s="472"/>
      <c r="H27" s="472"/>
      <c r="I27" s="472"/>
      <c r="J27" s="472"/>
      <c r="K27" s="472"/>
      <c r="L27" s="472"/>
      <c r="M27" s="472"/>
      <c r="N27" s="472"/>
      <c r="O27" s="472"/>
      <c r="P27" s="473"/>
      <c r="S27" s="22"/>
    </row>
    <row r="28" spans="2:19" ht="4.5" customHeight="1" thickBot="1" x14ac:dyDescent="0.35">
      <c r="B28" s="595"/>
      <c r="C28" s="596"/>
      <c r="D28" s="596"/>
      <c r="E28" s="596"/>
      <c r="F28" s="596"/>
      <c r="G28" s="596"/>
      <c r="H28" s="596"/>
      <c r="I28" s="596"/>
      <c r="J28" s="596"/>
      <c r="K28" s="596"/>
      <c r="L28" s="596"/>
      <c r="M28" s="596"/>
      <c r="N28" s="596"/>
      <c r="O28" s="596"/>
      <c r="P28" s="597"/>
    </row>
    <row r="29" spans="2:19" s="3" customFormat="1" ht="79.5" customHeight="1" thickBot="1" x14ac:dyDescent="0.4">
      <c r="B29" s="51" t="s">
        <v>83</v>
      </c>
      <c r="C29" s="50" t="s">
        <v>82</v>
      </c>
      <c r="D29" s="621" t="s">
        <v>323</v>
      </c>
      <c r="E29" s="622"/>
      <c r="F29" s="622"/>
      <c r="G29" s="623"/>
      <c r="H29" s="624" t="s">
        <v>80</v>
      </c>
      <c r="I29" s="624"/>
      <c r="J29" s="624"/>
      <c r="K29" s="621" t="s">
        <v>324</v>
      </c>
      <c r="L29" s="622"/>
      <c r="M29" s="623"/>
      <c r="N29" s="625" t="s">
        <v>78</v>
      </c>
      <c r="O29" s="626"/>
      <c r="P29" s="49" t="s">
        <v>325</v>
      </c>
      <c r="S29" s="22"/>
    </row>
    <row r="30" spans="2:19" ht="4.5" customHeight="1" thickBot="1" x14ac:dyDescent="0.35">
      <c r="B30" s="627"/>
      <c r="C30" s="601"/>
      <c r="D30" s="601"/>
      <c r="E30" s="601"/>
      <c r="F30" s="601"/>
      <c r="G30" s="601"/>
      <c r="H30" s="601"/>
      <c r="I30" s="601"/>
      <c r="J30" s="601"/>
      <c r="K30" s="601"/>
      <c r="L30" s="601"/>
      <c r="M30" s="601"/>
      <c r="N30" s="601"/>
      <c r="O30" s="601"/>
      <c r="P30" s="628"/>
    </row>
    <row r="31" spans="2:19" ht="13.5" thickBot="1" x14ac:dyDescent="0.35">
      <c r="B31" s="48" t="s">
        <v>159</v>
      </c>
      <c r="C31" s="620" t="s">
        <v>76</v>
      </c>
      <c r="D31" s="587"/>
      <c r="E31" s="587"/>
      <c r="F31" s="587"/>
      <c r="G31" s="587"/>
      <c r="H31" s="587"/>
      <c r="I31" s="587"/>
      <c r="J31" s="587"/>
      <c r="K31" s="587"/>
      <c r="L31" s="587"/>
      <c r="M31" s="587"/>
      <c r="N31" s="587"/>
      <c r="O31" s="587"/>
      <c r="P31" s="588"/>
    </row>
    <row r="32" spans="2:19" ht="4.5" customHeight="1" thickBot="1" x14ac:dyDescent="0.35">
      <c r="B32" s="572"/>
      <c r="C32" s="573"/>
      <c r="D32" s="573"/>
      <c r="E32" s="573"/>
      <c r="F32" s="573"/>
      <c r="G32" s="573"/>
      <c r="H32" s="573"/>
      <c r="I32" s="573"/>
      <c r="J32" s="573"/>
      <c r="K32" s="573"/>
      <c r="L32" s="573"/>
      <c r="M32" s="573"/>
      <c r="N32" s="573"/>
      <c r="O32" s="573"/>
      <c r="P32" s="574"/>
    </row>
    <row r="33" spans="2:19" ht="13.5" thickBot="1" x14ac:dyDescent="0.35">
      <c r="B33" s="48" t="s">
        <v>75</v>
      </c>
      <c r="C33" s="629" t="s">
        <v>35</v>
      </c>
      <c r="D33" s="587"/>
      <c r="E33" s="587"/>
      <c r="F33" s="587"/>
      <c r="G33" s="587"/>
      <c r="H33" s="587"/>
      <c r="I33" s="587"/>
      <c r="J33" s="587"/>
      <c r="K33" s="587"/>
      <c r="L33" s="587"/>
      <c r="M33" s="587"/>
      <c r="N33" s="587"/>
      <c r="O33" s="587"/>
      <c r="P33" s="588"/>
    </row>
    <row r="34" spans="2:19" ht="4.5" customHeight="1" thickBot="1" x14ac:dyDescent="0.35">
      <c r="B34" s="572"/>
      <c r="C34" s="573"/>
      <c r="D34" s="573"/>
      <c r="E34" s="573"/>
      <c r="F34" s="573"/>
      <c r="G34" s="573"/>
      <c r="H34" s="573"/>
      <c r="I34" s="573"/>
      <c r="J34" s="573"/>
      <c r="K34" s="573"/>
      <c r="L34" s="573"/>
      <c r="M34" s="573"/>
      <c r="N34" s="573"/>
      <c r="O34" s="573"/>
      <c r="P34" s="574"/>
    </row>
    <row r="35" spans="2:19" ht="13.5" thickBot="1" x14ac:dyDescent="0.35">
      <c r="B35" s="48" t="s">
        <v>74</v>
      </c>
      <c r="C35" s="629" t="s">
        <v>35</v>
      </c>
      <c r="D35" s="587"/>
      <c r="E35" s="587"/>
      <c r="F35" s="587"/>
      <c r="G35" s="587"/>
      <c r="H35" s="587"/>
      <c r="I35" s="587"/>
      <c r="J35" s="587"/>
      <c r="K35" s="587"/>
      <c r="L35" s="587"/>
      <c r="M35" s="587"/>
      <c r="N35" s="587"/>
      <c r="O35" s="587"/>
      <c r="P35" s="588"/>
    </row>
    <row r="36" spans="2:19" ht="4.5" customHeight="1" thickBot="1" x14ac:dyDescent="0.35">
      <c r="B36" s="589"/>
      <c r="C36" s="590"/>
      <c r="D36" s="590"/>
      <c r="E36" s="590"/>
      <c r="F36" s="590"/>
      <c r="G36" s="590"/>
      <c r="H36" s="590"/>
      <c r="I36" s="590"/>
      <c r="J36" s="590"/>
      <c r="K36" s="590"/>
      <c r="L36" s="590"/>
      <c r="M36" s="590"/>
      <c r="N36" s="590"/>
      <c r="O36" s="590"/>
      <c r="P36" s="591"/>
    </row>
    <row r="37" spans="2:19" ht="16.5" customHeight="1" thickBot="1" x14ac:dyDescent="0.35">
      <c r="B37" s="48" t="s">
        <v>73</v>
      </c>
      <c r="C37" s="620" t="s">
        <v>35</v>
      </c>
      <c r="D37" s="587"/>
      <c r="E37" s="587"/>
      <c r="F37" s="587"/>
      <c r="G37" s="587"/>
      <c r="H37" s="587"/>
      <c r="I37" s="587"/>
      <c r="J37" s="587"/>
      <c r="K37" s="587"/>
      <c r="L37" s="587"/>
      <c r="M37" s="587"/>
      <c r="N37" s="587"/>
      <c r="O37" s="587"/>
      <c r="P37" s="588"/>
    </row>
    <row r="38" spans="2:19" ht="4.5" customHeight="1" thickBot="1" x14ac:dyDescent="0.35">
      <c r="B38" s="40"/>
      <c r="C38" s="40"/>
      <c r="D38" s="40"/>
      <c r="E38" s="40"/>
      <c r="F38" s="40"/>
      <c r="G38" s="40"/>
      <c r="H38" s="40"/>
      <c r="I38" s="40"/>
      <c r="J38" s="40"/>
      <c r="K38" s="40"/>
      <c r="L38" s="40"/>
      <c r="M38" s="40"/>
      <c r="N38" s="40"/>
      <c r="O38" s="40"/>
      <c r="P38" s="40"/>
    </row>
    <row r="39" spans="2:19" ht="13.5" thickBot="1" x14ac:dyDescent="0.35">
      <c r="B39" s="633" t="s">
        <v>72</v>
      </c>
      <c r="C39" s="634"/>
      <c r="D39" s="634"/>
      <c r="E39" s="634"/>
      <c r="F39" s="634"/>
      <c r="G39" s="634"/>
      <c r="H39" s="634"/>
      <c r="I39" s="634"/>
      <c r="J39" s="634"/>
      <c r="K39" s="634"/>
      <c r="L39" s="634"/>
      <c r="M39" s="634"/>
      <c r="N39" s="634"/>
      <c r="O39" s="635"/>
      <c r="P39" s="636"/>
    </row>
    <row r="40" spans="2:19" s="45" customFormat="1" ht="21.75" customHeight="1" x14ac:dyDescent="0.35">
      <c r="B40" s="47" t="s">
        <v>71</v>
      </c>
      <c r="C40" s="637" t="s">
        <v>70</v>
      </c>
      <c r="D40" s="638"/>
      <c r="E40" s="638"/>
      <c r="F40" s="638"/>
      <c r="G40" s="639"/>
      <c r="H40" s="637" t="s">
        <v>69</v>
      </c>
      <c r="I40" s="638"/>
      <c r="J40" s="638"/>
      <c r="K40" s="638"/>
      <c r="L40" s="639"/>
      <c r="M40" s="637" t="s">
        <v>68</v>
      </c>
      <c r="N40" s="638"/>
      <c r="O40" s="640"/>
      <c r="P40" s="639"/>
      <c r="S40" s="46"/>
    </row>
    <row r="41" spans="2:19" s="3" customFormat="1" ht="57" customHeight="1" x14ac:dyDescent="0.35">
      <c r="B41" s="44" t="str">
        <f>+C24</f>
        <v>Numerador: saldo gestionado en el trimestre (saldo de cartera al iniciar el trimestre + saldo de cartera que ingresó en el trimestre - saldo de cartera al finalizar el trimestre)</v>
      </c>
      <c r="C41" s="641" t="s">
        <v>158</v>
      </c>
      <c r="D41" s="642"/>
      <c r="E41" s="642"/>
      <c r="F41" s="642"/>
      <c r="G41" s="643"/>
      <c r="H41" s="476" t="s">
        <v>129</v>
      </c>
      <c r="I41" s="476"/>
      <c r="J41" s="476"/>
      <c r="K41" s="476"/>
      <c r="L41" s="476"/>
      <c r="M41" s="476" t="s">
        <v>157</v>
      </c>
      <c r="N41" s="476"/>
      <c r="O41" s="476"/>
      <c r="P41" s="477"/>
      <c r="S41" s="22"/>
    </row>
    <row r="42" spans="2:19" s="3" customFormat="1" ht="49.5" customHeight="1" thickBot="1" x14ac:dyDescent="0.4">
      <c r="B42" s="43" t="str">
        <f>+C25</f>
        <v>Denominador: saldo a gestionar en el trimestre (saldo de cartera al inicar el trimestrre + el saldo de cartera que ingresó en el trimestre)</v>
      </c>
      <c r="C42" s="644" t="s">
        <v>158</v>
      </c>
      <c r="D42" s="645"/>
      <c r="E42" s="645"/>
      <c r="F42" s="645"/>
      <c r="G42" s="646"/>
      <c r="H42" s="647" t="s">
        <v>129</v>
      </c>
      <c r="I42" s="647"/>
      <c r="J42" s="647"/>
      <c r="K42" s="647"/>
      <c r="L42" s="647"/>
      <c r="M42" s="647" t="s">
        <v>157</v>
      </c>
      <c r="N42" s="647"/>
      <c r="O42" s="647"/>
      <c r="P42" s="648"/>
      <c r="S42" s="22"/>
    </row>
    <row r="43" spans="2:19" ht="9" customHeight="1" thickBot="1" x14ac:dyDescent="0.35">
      <c r="B43" s="42"/>
      <c r="C43" s="42"/>
      <c r="D43" s="42"/>
      <c r="E43" s="42"/>
      <c r="F43" s="42"/>
      <c r="G43" s="42"/>
      <c r="H43" s="42"/>
      <c r="I43" s="42"/>
      <c r="J43" s="42"/>
      <c r="K43" s="42"/>
      <c r="L43" s="42"/>
      <c r="M43" s="42"/>
      <c r="N43" s="42"/>
      <c r="O43" s="42"/>
      <c r="P43" s="42"/>
    </row>
    <row r="44" spans="2:19" ht="13.5" customHeight="1" thickBot="1" x14ac:dyDescent="0.35">
      <c r="B44" s="602" t="s">
        <v>64</v>
      </c>
      <c r="C44" s="603"/>
      <c r="D44" s="603"/>
      <c r="E44" s="603"/>
      <c r="F44" s="603"/>
      <c r="G44" s="603"/>
      <c r="H44" s="603"/>
      <c r="I44" s="603"/>
      <c r="J44" s="603"/>
      <c r="K44" s="603"/>
      <c r="L44" s="603"/>
      <c r="M44" s="603"/>
      <c r="N44" s="603"/>
      <c r="O44" s="603"/>
      <c r="P44" s="604"/>
    </row>
    <row r="45" spans="2:19" ht="4.5" customHeight="1" thickBot="1" x14ac:dyDescent="0.35">
      <c r="B45" s="41"/>
      <c r="C45" s="40"/>
      <c r="D45" s="40"/>
      <c r="E45" s="40"/>
      <c r="F45" s="40"/>
      <c r="G45" s="40"/>
      <c r="H45" s="40"/>
      <c r="I45" s="40"/>
      <c r="J45" s="40"/>
      <c r="K45" s="40"/>
      <c r="L45" s="40"/>
      <c r="M45" s="40"/>
      <c r="N45" s="40"/>
      <c r="O45" s="40"/>
      <c r="P45" s="39"/>
    </row>
    <row r="46" spans="2:19" ht="13" x14ac:dyDescent="0.3">
      <c r="B46" s="610" t="s">
        <v>63</v>
      </c>
      <c r="C46" s="38" t="s">
        <v>62</v>
      </c>
      <c r="D46" s="37" t="s">
        <v>61</v>
      </c>
      <c r="E46" s="37" t="s">
        <v>60</v>
      </c>
      <c r="F46" s="37" t="s">
        <v>59</v>
      </c>
      <c r="G46" s="37" t="s">
        <v>58</v>
      </c>
      <c r="H46" s="37" t="s">
        <v>57</v>
      </c>
      <c r="I46" s="37" t="s">
        <v>56</v>
      </c>
      <c r="J46" s="37" t="s">
        <v>55</v>
      </c>
      <c r="K46" s="37" t="s">
        <v>54</v>
      </c>
      <c r="L46" s="37" t="s">
        <v>53</v>
      </c>
      <c r="M46" s="37" t="s">
        <v>52</v>
      </c>
      <c r="N46" s="37" t="s">
        <v>51</v>
      </c>
      <c r="O46" s="37" t="s">
        <v>50</v>
      </c>
      <c r="P46" s="113" t="s">
        <v>156</v>
      </c>
    </row>
    <row r="47" spans="2:19" ht="13" x14ac:dyDescent="0.3">
      <c r="B47" s="649"/>
      <c r="C47" s="35" t="s">
        <v>49</v>
      </c>
      <c r="D47" s="33"/>
      <c r="E47" s="33"/>
      <c r="F47" s="34">
        <v>0.06</v>
      </c>
      <c r="G47" s="33"/>
      <c r="H47" s="33"/>
      <c r="I47" s="34">
        <v>0.06</v>
      </c>
      <c r="J47" s="33"/>
      <c r="K47" s="33"/>
      <c r="L47" s="112">
        <v>0.06</v>
      </c>
      <c r="M47" s="33"/>
      <c r="N47" s="33"/>
      <c r="O47" s="111">
        <v>0.06</v>
      </c>
      <c r="P47" s="31">
        <v>0.06</v>
      </c>
      <c r="R47" s="110"/>
    </row>
    <row r="48" spans="2:19" ht="13" x14ac:dyDescent="0.3">
      <c r="B48" s="649"/>
      <c r="C48" s="30" t="s">
        <v>48</v>
      </c>
      <c r="D48" s="29"/>
      <c r="E48" s="29"/>
      <c r="F48" s="28">
        <f>+'6.1 Registro Gestió Cart Mu (2'!D15</f>
        <v>2.9604626020588248E-2</v>
      </c>
      <c r="G48" s="29"/>
      <c r="H48" s="29"/>
      <c r="I48" s="28">
        <f>'6.1 Registro Gestió Cart Mu (2'!F15</f>
        <v>2.8000673633561096E-2</v>
      </c>
      <c r="J48" s="29"/>
      <c r="K48" s="29"/>
      <c r="L48" s="28">
        <f>+'6.1 Registro Gestió Cart Mu (2'!H15</f>
        <v>4.3900889404441167E-2</v>
      </c>
      <c r="M48" s="29"/>
      <c r="N48" s="29"/>
      <c r="O48" s="28">
        <f>+'6.1 Registro Gestió Cart Mu (2'!J15</f>
        <v>3.1859377288212629E-2</v>
      </c>
      <c r="P48" s="27">
        <f>'6.1 Registro Gestió Cart Mu (2'!L15</f>
        <v>3.3341391586700783E-2</v>
      </c>
    </row>
    <row r="49" spans="2:19" s="3" customFormat="1" ht="16.5" customHeight="1" thickBot="1" x14ac:dyDescent="0.4">
      <c r="B49" s="611"/>
      <c r="C49" s="26" t="s">
        <v>47</v>
      </c>
      <c r="D49" s="25"/>
      <c r="E49" s="25"/>
      <c r="F49" s="109">
        <f>F48/F47</f>
        <v>0.49341043367647081</v>
      </c>
      <c r="G49" s="24"/>
      <c r="H49" s="24"/>
      <c r="I49" s="23">
        <f>+I48/I47</f>
        <v>0.46667789389268494</v>
      </c>
      <c r="J49" s="24"/>
      <c r="K49" s="24"/>
      <c r="L49" s="23">
        <f>+L48/L47</f>
        <v>0.7316814900740195</v>
      </c>
      <c r="M49" s="24"/>
      <c r="N49" s="24"/>
      <c r="O49" s="23">
        <f>+O48/O47</f>
        <v>0.53098962147021045</v>
      </c>
      <c r="P49" s="108">
        <f>+P48/P47</f>
        <v>0.5556898597783464</v>
      </c>
      <c r="S49" s="22"/>
    </row>
    <row r="50" spans="2:19" ht="4.5" customHeight="1" thickBot="1" x14ac:dyDescent="0.35">
      <c r="B50" s="21">
        <v>0.9</v>
      </c>
      <c r="C50" s="20"/>
      <c r="D50" s="20"/>
      <c r="E50" s="20"/>
      <c r="F50" s="19">
        <f>+$C$27</f>
        <v>0.06</v>
      </c>
      <c r="G50" s="20"/>
      <c r="H50" s="20"/>
      <c r="I50" s="19">
        <f>+$C$27</f>
        <v>0.06</v>
      </c>
      <c r="J50" s="20"/>
      <c r="K50" s="20"/>
      <c r="L50" s="19">
        <f>+$C$27</f>
        <v>0.06</v>
      </c>
      <c r="M50" s="20"/>
      <c r="N50" s="20"/>
      <c r="O50" s="19">
        <f>+O48/O47</f>
        <v>0.53098962147021045</v>
      </c>
      <c r="P50" s="19">
        <f>+$C$27</f>
        <v>0.06</v>
      </c>
    </row>
    <row r="51" spans="2:19" ht="22.5" customHeight="1" thickBot="1" x14ac:dyDescent="0.3">
      <c r="B51" s="630" t="s">
        <v>46</v>
      </c>
      <c r="C51" s="631"/>
      <c r="D51" s="631"/>
      <c r="E51" s="631"/>
      <c r="F51" s="631"/>
      <c r="G51" s="631"/>
      <c r="H51" s="631"/>
      <c r="I51" s="631"/>
      <c r="J51" s="631"/>
      <c r="K51" s="631"/>
      <c r="L51" s="631"/>
      <c r="M51" s="631"/>
      <c r="N51" s="631"/>
      <c r="O51" s="631"/>
      <c r="P51" s="632"/>
    </row>
    <row r="52" spans="2:19" x14ac:dyDescent="0.25">
      <c r="B52" s="652"/>
      <c r="C52" s="653"/>
      <c r="D52" s="653"/>
      <c r="E52" s="653"/>
      <c r="F52" s="653"/>
      <c r="G52" s="653"/>
      <c r="H52" s="653"/>
      <c r="I52" s="653"/>
      <c r="J52" s="653"/>
      <c r="K52" s="653"/>
      <c r="L52" s="653"/>
      <c r="M52" s="653"/>
      <c r="N52" s="653"/>
      <c r="O52" s="653"/>
      <c r="P52" s="654"/>
    </row>
    <row r="53" spans="2:19" x14ac:dyDescent="0.25">
      <c r="B53" s="655"/>
      <c r="C53" s="656"/>
      <c r="D53" s="656"/>
      <c r="E53" s="656"/>
      <c r="F53" s="656"/>
      <c r="G53" s="656"/>
      <c r="H53" s="656"/>
      <c r="I53" s="656"/>
      <c r="J53" s="656"/>
      <c r="K53" s="656"/>
      <c r="L53" s="656"/>
      <c r="M53" s="656"/>
      <c r="N53" s="656"/>
      <c r="O53" s="656"/>
      <c r="P53" s="657"/>
    </row>
    <row r="54" spans="2:19" x14ac:dyDescent="0.25">
      <c r="B54" s="655"/>
      <c r="C54" s="656"/>
      <c r="D54" s="656"/>
      <c r="E54" s="656"/>
      <c r="F54" s="656"/>
      <c r="G54" s="656"/>
      <c r="H54" s="656"/>
      <c r="I54" s="656"/>
      <c r="J54" s="656"/>
      <c r="K54" s="656"/>
      <c r="L54" s="656"/>
      <c r="M54" s="656"/>
      <c r="N54" s="656"/>
      <c r="O54" s="656"/>
      <c r="P54" s="657"/>
    </row>
    <row r="55" spans="2:19" x14ac:dyDescent="0.25">
      <c r="B55" s="655"/>
      <c r="C55" s="656"/>
      <c r="D55" s="656"/>
      <c r="E55" s="656"/>
      <c r="F55" s="656"/>
      <c r="G55" s="656"/>
      <c r="H55" s="656"/>
      <c r="I55" s="656"/>
      <c r="J55" s="656"/>
      <c r="K55" s="656"/>
      <c r="L55" s="656"/>
      <c r="M55" s="656"/>
      <c r="N55" s="656"/>
      <c r="O55" s="656"/>
      <c r="P55" s="657"/>
    </row>
    <row r="56" spans="2:19" x14ac:dyDescent="0.25">
      <c r="B56" s="655"/>
      <c r="C56" s="656"/>
      <c r="D56" s="656"/>
      <c r="E56" s="656"/>
      <c r="F56" s="656"/>
      <c r="G56" s="656"/>
      <c r="H56" s="656"/>
      <c r="I56" s="656"/>
      <c r="J56" s="656"/>
      <c r="K56" s="656"/>
      <c r="L56" s="656"/>
      <c r="M56" s="656"/>
      <c r="N56" s="656"/>
      <c r="O56" s="656"/>
      <c r="P56" s="657"/>
    </row>
    <row r="57" spans="2:19" x14ac:dyDescent="0.25">
      <c r="B57" s="655"/>
      <c r="C57" s="656"/>
      <c r="D57" s="656"/>
      <c r="E57" s="656"/>
      <c r="F57" s="656"/>
      <c r="G57" s="656"/>
      <c r="H57" s="656"/>
      <c r="I57" s="656"/>
      <c r="J57" s="656"/>
      <c r="K57" s="656"/>
      <c r="L57" s="656"/>
      <c r="M57" s="656"/>
      <c r="N57" s="656"/>
      <c r="O57" s="656"/>
      <c r="P57" s="657"/>
    </row>
    <row r="58" spans="2:19" x14ac:dyDescent="0.25">
      <c r="B58" s="655"/>
      <c r="C58" s="656"/>
      <c r="D58" s="656"/>
      <c r="E58" s="656"/>
      <c r="F58" s="656"/>
      <c r="G58" s="656"/>
      <c r="H58" s="656"/>
      <c r="I58" s="656"/>
      <c r="J58" s="656"/>
      <c r="K58" s="656"/>
      <c r="L58" s="656"/>
      <c r="M58" s="656"/>
      <c r="N58" s="656"/>
      <c r="O58" s="656"/>
      <c r="P58" s="657"/>
    </row>
    <row r="59" spans="2:19" x14ac:dyDescent="0.25">
      <c r="B59" s="655"/>
      <c r="C59" s="656"/>
      <c r="D59" s="656"/>
      <c r="E59" s="656"/>
      <c r="F59" s="656"/>
      <c r="G59" s="656"/>
      <c r="H59" s="656"/>
      <c r="I59" s="656"/>
      <c r="J59" s="656"/>
      <c r="K59" s="656"/>
      <c r="L59" s="656"/>
      <c r="M59" s="656"/>
      <c r="N59" s="656"/>
      <c r="O59" s="656"/>
      <c r="P59" s="657"/>
    </row>
    <row r="60" spans="2:19" x14ac:dyDescent="0.25">
      <c r="B60" s="655"/>
      <c r="C60" s="656"/>
      <c r="D60" s="656"/>
      <c r="E60" s="656"/>
      <c r="F60" s="656"/>
      <c r="G60" s="656"/>
      <c r="H60" s="656"/>
      <c r="I60" s="656"/>
      <c r="J60" s="656"/>
      <c r="K60" s="656"/>
      <c r="L60" s="656"/>
      <c r="M60" s="656"/>
      <c r="N60" s="656"/>
      <c r="O60" s="656"/>
      <c r="P60" s="657"/>
    </row>
    <row r="61" spans="2:19" x14ac:dyDescent="0.25">
      <c r="B61" s="655"/>
      <c r="C61" s="656"/>
      <c r="D61" s="656"/>
      <c r="E61" s="656"/>
      <c r="F61" s="656"/>
      <c r="G61" s="656"/>
      <c r="H61" s="656"/>
      <c r="I61" s="656"/>
      <c r="J61" s="656"/>
      <c r="K61" s="656"/>
      <c r="L61" s="656"/>
      <c r="M61" s="656"/>
      <c r="N61" s="656"/>
      <c r="O61" s="656"/>
      <c r="P61" s="657"/>
    </row>
    <row r="62" spans="2:19" x14ac:dyDescent="0.25">
      <c r="B62" s="655"/>
      <c r="C62" s="656"/>
      <c r="D62" s="656"/>
      <c r="E62" s="656"/>
      <c r="F62" s="656"/>
      <c r="G62" s="656"/>
      <c r="H62" s="656"/>
      <c r="I62" s="656"/>
      <c r="J62" s="656"/>
      <c r="K62" s="656"/>
      <c r="L62" s="656"/>
      <c r="M62" s="656"/>
      <c r="N62" s="656"/>
      <c r="O62" s="656"/>
      <c r="P62" s="657"/>
    </row>
    <row r="63" spans="2:19" x14ac:dyDescent="0.25">
      <c r="B63" s="655"/>
      <c r="C63" s="656"/>
      <c r="D63" s="656"/>
      <c r="E63" s="656"/>
      <c r="F63" s="656"/>
      <c r="G63" s="656"/>
      <c r="H63" s="656"/>
      <c r="I63" s="656"/>
      <c r="J63" s="656"/>
      <c r="K63" s="656"/>
      <c r="L63" s="656"/>
      <c r="M63" s="656"/>
      <c r="N63" s="656"/>
      <c r="O63" s="656"/>
      <c r="P63" s="657"/>
    </row>
    <row r="64" spans="2:19" x14ac:dyDescent="0.25">
      <c r="B64" s="655"/>
      <c r="C64" s="656"/>
      <c r="D64" s="656"/>
      <c r="E64" s="656"/>
      <c r="F64" s="656"/>
      <c r="G64" s="656"/>
      <c r="H64" s="656"/>
      <c r="I64" s="656"/>
      <c r="J64" s="656"/>
      <c r="K64" s="656"/>
      <c r="L64" s="656"/>
      <c r="M64" s="656"/>
      <c r="N64" s="656"/>
      <c r="O64" s="656"/>
      <c r="P64" s="657"/>
    </row>
    <row r="65" spans="1:19" x14ac:dyDescent="0.25">
      <c r="B65" s="655"/>
      <c r="C65" s="656"/>
      <c r="D65" s="656"/>
      <c r="E65" s="656"/>
      <c r="F65" s="656"/>
      <c r="G65" s="656"/>
      <c r="H65" s="656"/>
      <c r="I65" s="656"/>
      <c r="J65" s="656"/>
      <c r="K65" s="656"/>
      <c r="L65" s="656"/>
      <c r="M65" s="656"/>
      <c r="N65" s="656"/>
      <c r="O65" s="656"/>
      <c r="P65" s="657"/>
    </row>
    <row r="66" spans="1:19" x14ac:dyDescent="0.25">
      <c r="B66" s="655"/>
      <c r="C66" s="656"/>
      <c r="D66" s="656"/>
      <c r="E66" s="656"/>
      <c r="F66" s="656"/>
      <c r="G66" s="656"/>
      <c r="H66" s="656"/>
      <c r="I66" s="656"/>
      <c r="J66" s="656"/>
      <c r="K66" s="656"/>
      <c r="L66" s="656"/>
      <c r="M66" s="656"/>
      <c r="N66" s="656"/>
      <c r="O66" s="656"/>
      <c r="P66" s="657"/>
    </row>
    <row r="67" spans="1:19" ht="13" thickBot="1" x14ac:dyDescent="0.3">
      <c r="B67" s="658"/>
      <c r="C67" s="659"/>
      <c r="D67" s="659"/>
      <c r="E67" s="659"/>
      <c r="F67" s="659"/>
      <c r="G67" s="659"/>
      <c r="H67" s="659"/>
      <c r="I67" s="659"/>
      <c r="J67" s="659"/>
      <c r="K67" s="659"/>
      <c r="L67" s="659"/>
      <c r="M67" s="659"/>
      <c r="N67" s="659"/>
      <c r="O67" s="659"/>
      <c r="P67" s="660"/>
    </row>
    <row r="68" spans="1:19" s="17" customFormat="1" ht="4.5" customHeight="1" thickBot="1" x14ac:dyDescent="0.3">
      <c r="A68" s="661"/>
      <c r="B68" s="661"/>
      <c r="C68" s="661"/>
      <c r="D68" s="661"/>
      <c r="E68" s="661"/>
      <c r="F68" s="661"/>
      <c r="G68" s="661"/>
      <c r="H68" s="661"/>
      <c r="I68" s="661"/>
      <c r="J68" s="661"/>
      <c r="K68" s="661"/>
      <c r="L68" s="661"/>
      <c r="M68" s="661"/>
      <c r="N68" s="661"/>
      <c r="O68" s="661"/>
      <c r="P68" s="661"/>
      <c r="Q68" s="661"/>
      <c r="S68" s="18"/>
    </row>
    <row r="69" spans="1:19" ht="15" customHeight="1" x14ac:dyDescent="0.25">
      <c r="B69" s="662" t="s">
        <v>45</v>
      </c>
      <c r="C69" s="665" t="s">
        <v>44</v>
      </c>
      <c r="D69" s="666"/>
      <c r="E69" s="666"/>
      <c r="F69" s="666"/>
      <c r="G69" s="666"/>
      <c r="H69" s="666"/>
      <c r="I69" s="666"/>
      <c r="J69" s="666"/>
      <c r="K69" s="666"/>
      <c r="L69" s="666"/>
      <c r="M69" s="666"/>
      <c r="N69" s="666"/>
      <c r="O69" s="666"/>
      <c r="P69" s="667"/>
    </row>
    <row r="70" spans="1:19" ht="96.75" customHeight="1" x14ac:dyDescent="0.25">
      <c r="B70" s="663"/>
      <c r="C70" s="425" t="s">
        <v>333</v>
      </c>
      <c r="D70" s="426"/>
      <c r="E70" s="426"/>
      <c r="F70" s="426"/>
      <c r="G70" s="426"/>
      <c r="H70" s="426"/>
      <c r="I70" s="426"/>
      <c r="J70" s="426"/>
      <c r="K70" s="426"/>
      <c r="L70" s="426"/>
      <c r="M70" s="426"/>
      <c r="N70" s="426"/>
      <c r="O70" s="426"/>
      <c r="P70" s="427"/>
    </row>
    <row r="71" spans="1:19" ht="15" customHeight="1" x14ac:dyDescent="0.25">
      <c r="B71" s="663"/>
      <c r="C71" s="668" t="s">
        <v>43</v>
      </c>
      <c r="D71" s="669"/>
      <c r="E71" s="669"/>
      <c r="F71" s="669"/>
      <c r="G71" s="669"/>
      <c r="H71" s="669"/>
      <c r="I71" s="669"/>
      <c r="J71" s="669"/>
      <c r="K71" s="669"/>
      <c r="L71" s="669"/>
      <c r="M71" s="669"/>
      <c r="N71" s="669"/>
      <c r="O71" s="669"/>
      <c r="P71" s="670"/>
    </row>
    <row r="72" spans="1:19" ht="84" customHeight="1" x14ac:dyDescent="0.25">
      <c r="B72" s="663"/>
      <c r="C72" s="425" t="s">
        <v>334</v>
      </c>
      <c r="D72" s="426"/>
      <c r="E72" s="426"/>
      <c r="F72" s="426"/>
      <c r="G72" s="426"/>
      <c r="H72" s="426"/>
      <c r="I72" s="426"/>
      <c r="J72" s="426"/>
      <c r="K72" s="426"/>
      <c r="L72" s="426"/>
      <c r="M72" s="426"/>
      <c r="N72" s="426"/>
      <c r="O72" s="426"/>
      <c r="P72" s="427"/>
    </row>
    <row r="73" spans="1:19" ht="18" customHeight="1" x14ac:dyDescent="0.25">
      <c r="B73" s="663"/>
      <c r="C73" s="668" t="s">
        <v>42</v>
      </c>
      <c r="D73" s="669"/>
      <c r="E73" s="669"/>
      <c r="F73" s="669"/>
      <c r="G73" s="669"/>
      <c r="H73" s="669"/>
      <c r="I73" s="669"/>
      <c r="J73" s="669"/>
      <c r="K73" s="669"/>
      <c r="L73" s="669"/>
      <c r="M73" s="669"/>
      <c r="N73" s="669"/>
      <c r="O73" s="669"/>
      <c r="P73" s="670"/>
    </row>
    <row r="74" spans="1:19" ht="108.75" customHeight="1" x14ac:dyDescent="0.25">
      <c r="B74" s="663"/>
      <c r="C74" s="425" t="s">
        <v>339</v>
      </c>
      <c r="D74" s="426"/>
      <c r="E74" s="426"/>
      <c r="F74" s="426"/>
      <c r="G74" s="426"/>
      <c r="H74" s="426"/>
      <c r="I74" s="426"/>
      <c r="J74" s="426"/>
      <c r="K74" s="426"/>
      <c r="L74" s="426"/>
      <c r="M74" s="426"/>
      <c r="N74" s="426"/>
      <c r="O74" s="426"/>
      <c r="P74" s="427"/>
    </row>
    <row r="75" spans="1:19" ht="17.25" customHeight="1" x14ac:dyDescent="0.25">
      <c r="B75" s="663"/>
      <c r="C75" s="668" t="s">
        <v>41</v>
      </c>
      <c r="D75" s="669"/>
      <c r="E75" s="669"/>
      <c r="F75" s="669"/>
      <c r="G75" s="669"/>
      <c r="H75" s="669"/>
      <c r="I75" s="669"/>
      <c r="J75" s="669"/>
      <c r="K75" s="669"/>
      <c r="L75" s="669"/>
      <c r="M75" s="669"/>
      <c r="N75" s="669"/>
      <c r="O75" s="669"/>
      <c r="P75" s="670"/>
    </row>
    <row r="76" spans="1:19" ht="104.25" customHeight="1" thickBot="1" x14ac:dyDescent="0.3">
      <c r="B76" s="664"/>
      <c r="C76" s="425" t="s">
        <v>339</v>
      </c>
      <c r="D76" s="426"/>
      <c r="E76" s="426"/>
      <c r="F76" s="426"/>
      <c r="G76" s="426"/>
      <c r="H76" s="426"/>
      <c r="I76" s="426"/>
      <c r="J76" s="426"/>
      <c r="K76" s="426"/>
      <c r="L76" s="426"/>
      <c r="M76" s="426"/>
      <c r="N76" s="426"/>
      <c r="O76" s="426"/>
      <c r="P76" s="427"/>
    </row>
    <row r="77" spans="1:19" ht="30.75" customHeight="1" thickBot="1" x14ac:dyDescent="0.3">
      <c r="B77" s="16" t="s">
        <v>40</v>
      </c>
      <c r="C77" s="437" t="s">
        <v>295</v>
      </c>
      <c r="D77" s="438"/>
      <c r="E77" s="438"/>
      <c r="F77" s="438"/>
      <c r="G77" s="438"/>
      <c r="H77" s="438"/>
      <c r="I77" s="438"/>
      <c r="J77" s="438"/>
      <c r="K77" s="438"/>
      <c r="L77" s="438"/>
      <c r="M77" s="438"/>
      <c r="N77" s="438"/>
      <c r="O77" s="438"/>
      <c r="P77" s="439"/>
    </row>
    <row r="78" spans="1:19" ht="27.75" customHeight="1" thickBot="1" x14ac:dyDescent="0.3">
      <c r="B78" s="16" t="s">
        <v>39</v>
      </c>
      <c r="C78" s="650" t="s">
        <v>0</v>
      </c>
      <c r="D78" s="650"/>
      <c r="E78" s="650"/>
      <c r="F78" s="650"/>
      <c r="G78" s="650"/>
      <c r="H78" s="650"/>
      <c r="I78" s="650"/>
      <c r="J78" s="650"/>
      <c r="K78" s="650"/>
      <c r="L78" s="650"/>
      <c r="M78" s="650"/>
      <c r="N78" s="650"/>
      <c r="O78" s="650"/>
      <c r="P78" s="651"/>
    </row>
    <row r="81" spans="3:19" x14ac:dyDescent="0.25">
      <c r="C81" s="15"/>
    </row>
    <row r="82" spans="3:19" hidden="1" x14ac:dyDescent="0.25">
      <c r="C82" s="1">
        <v>2018</v>
      </c>
    </row>
    <row r="83" spans="3:19" ht="14.5" hidden="1" x14ac:dyDescent="0.35">
      <c r="C83"/>
    </row>
    <row r="84" spans="3:19" ht="14.5" x14ac:dyDescent="0.35">
      <c r="C84"/>
    </row>
    <row r="89" spans="3:19" s="5" customFormat="1" x14ac:dyDescent="0.25">
      <c r="S89" s="2"/>
    </row>
    <row r="90" spans="3:19" s="5" customFormat="1" x14ac:dyDescent="0.25">
      <c r="S90" s="2"/>
    </row>
    <row r="91" spans="3:19" s="5" customFormat="1" x14ac:dyDescent="0.25">
      <c r="S91" s="2"/>
    </row>
    <row r="92" spans="3:19" s="5" customFormat="1" x14ac:dyDescent="0.25">
      <c r="S92" s="2"/>
    </row>
    <row r="93" spans="3:19" s="5" customFormat="1" x14ac:dyDescent="0.25">
      <c r="S93" s="2"/>
    </row>
    <row r="94" spans="3:19" s="5" customFormat="1" x14ac:dyDescent="0.25">
      <c r="S94" s="2"/>
    </row>
    <row r="95" spans="3:19" s="5" customFormat="1" x14ac:dyDescent="0.25">
      <c r="D95" s="8"/>
      <c r="E95" s="8"/>
      <c r="F95" s="8"/>
      <c r="G95" s="8"/>
      <c r="H95" s="8"/>
      <c r="I95" s="8"/>
      <c r="S95" s="2"/>
    </row>
    <row r="96" spans="3:19" s="5" customFormat="1" x14ac:dyDescent="0.25">
      <c r="D96" s="8"/>
      <c r="E96" s="8"/>
      <c r="F96" s="8"/>
      <c r="G96" s="8"/>
      <c r="H96" s="8"/>
      <c r="I96" s="8"/>
      <c r="S96" s="2"/>
    </row>
    <row r="97" spans="2:19" s="5" customFormat="1" x14ac:dyDescent="0.25">
      <c r="B97" s="8"/>
      <c r="C97" s="8"/>
      <c r="D97" s="8"/>
      <c r="E97" s="8"/>
      <c r="F97" s="8"/>
      <c r="G97" s="8"/>
      <c r="H97" s="8"/>
      <c r="I97" s="8"/>
      <c r="S97" s="2"/>
    </row>
    <row r="98" spans="2:19" s="5" customFormat="1" x14ac:dyDescent="0.25">
      <c r="B98" s="8"/>
      <c r="C98" s="8"/>
      <c r="D98" s="8"/>
      <c r="E98" s="8"/>
      <c r="F98" s="8"/>
      <c r="G98" s="8"/>
      <c r="H98" s="8"/>
      <c r="I98" s="8"/>
      <c r="S98" s="2"/>
    </row>
    <row r="99" spans="2:19" s="5" customFormat="1" x14ac:dyDescent="0.25">
      <c r="B99" s="8"/>
      <c r="C99" s="8"/>
      <c r="D99" s="8"/>
      <c r="E99" s="8"/>
      <c r="F99" s="8"/>
      <c r="G99" s="8"/>
      <c r="H99" s="8"/>
      <c r="I99" s="8"/>
      <c r="S99" s="2"/>
    </row>
    <row r="100" spans="2:19" s="5" customFormat="1" x14ac:dyDescent="0.25">
      <c r="B100" s="8"/>
      <c r="C100" s="8"/>
      <c r="D100" s="8"/>
      <c r="E100" s="8"/>
      <c r="F100" s="8"/>
      <c r="G100" s="8"/>
      <c r="H100" s="8"/>
      <c r="I100" s="8"/>
      <c r="K100" s="8"/>
      <c r="L100" s="8"/>
      <c r="M100" s="8"/>
      <c r="N100" s="8"/>
      <c r="O100" s="8"/>
      <c r="P100" s="8"/>
      <c r="S100" s="2"/>
    </row>
    <row r="101" spans="2:19" s="5" customFormat="1" x14ac:dyDescent="0.25">
      <c r="B101" s="8"/>
      <c r="C101" s="8"/>
      <c r="D101" s="8"/>
      <c r="E101" s="8"/>
      <c r="F101" s="8"/>
      <c r="G101" s="8"/>
      <c r="H101" s="8"/>
      <c r="I101" s="8"/>
      <c r="K101" s="8"/>
      <c r="L101" s="8"/>
      <c r="M101" s="8"/>
      <c r="N101" s="8"/>
      <c r="O101" s="8"/>
      <c r="P101" s="8"/>
      <c r="S101" s="2"/>
    </row>
    <row r="102" spans="2:19" s="5" customFormat="1" x14ac:dyDescent="0.25">
      <c r="B102" s="8"/>
      <c r="C102" s="8"/>
      <c r="D102" s="8"/>
      <c r="E102" s="8"/>
      <c r="F102" s="8"/>
      <c r="G102" s="8"/>
      <c r="H102" s="8"/>
      <c r="I102" s="8"/>
      <c r="K102" s="8"/>
      <c r="L102" s="8"/>
      <c r="M102" s="8"/>
      <c r="N102" s="8"/>
      <c r="O102" s="8"/>
      <c r="P102" s="8"/>
      <c r="S102" s="2"/>
    </row>
    <row r="103" spans="2:19" s="5" customFormat="1" ht="13" x14ac:dyDescent="0.3">
      <c r="B103" s="8"/>
      <c r="C103" s="8"/>
      <c r="D103" s="8"/>
      <c r="E103" s="8"/>
      <c r="F103" s="8"/>
      <c r="G103" s="8"/>
      <c r="H103" s="8"/>
      <c r="I103" s="8"/>
      <c r="K103" s="8"/>
      <c r="L103" s="8"/>
      <c r="M103" s="8"/>
      <c r="N103" s="8"/>
      <c r="O103" s="8"/>
      <c r="P103" s="8"/>
      <c r="Q103" s="6" t="s">
        <v>38</v>
      </c>
      <c r="S103" s="2"/>
    </row>
    <row r="104" spans="2:19" s="5" customFormat="1" ht="13" x14ac:dyDescent="0.3">
      <c r="B104" s="14"/>
      <c r="C104" s="14"/>
      <c r="D104" s="8"/>
      <c r="E104" s="8"/>
      <c r="F104" s="8"/>
      <c r="G104" s="8"/>
      <c r="H104" s="8"/>
      <c r="I104" s="8"/>
      <c r="K104" s="8"/>
      <c r="L104" s="8"/>
      <c r="O104" s="8"/>
      <c r="P104" s="8"/>
      <c r="Q104" s="6" t="s">
        <v>37</v>
      </c>
      <c r="S104" s="2"/>
    </row>
    <row r="105" spans="2:19" s="5" customFormat="1" ht="13" x14ac:dyDescent="0.3">
      <c r="B105" s="14"/>
      <c r="C105" s="14"/>
      <c r="D105" s="8"/>
      <c r="E105" s="8"/>
      <c r="F105" s="8"/>
      <c r="G105" s="8"/>
      <c r="H105" s="8"/>
      <c r="I105" s="8"/>
      <c r="K105" s="8"/>
      <c r="L105" s="8"/>
      <c r="O105" s="8"/>
      <c r="P105" s="8"/>
      <c r="Q105" s="6" t="s">
        <v>36</v>
      </c>
      <c r="S105" s="2"/>
    </row>
    <row r="106" spans="2:19" s="5" customFormat="1" ht="13" x14ac:dyDescent="0.3">
      <c r="B106" s="14"/>
      <c r="C106" s="14"/>
      <c r="D106" s="8"/>
      <c r="E106" s="8"/>
      <c r="F106" s="8"/>
      <c r="G106" s="8"/>
      <c r="H106" s="8"/>
      <c r="I106" s="8"/>
      <c r="K106" s="8"/>
      <c r="L106" s="8"/>
      <c r="O106" s="8"/>
      <c r="P106" s="8"/>
      <c r="Q106" s="6" t="s">
        <v>35</v>
      </c>
      <c r="S106" s="2"/>
    </row>
    <row r="107" spans="2:19" s="5" customFormat="1" ht="13" x14ac:dyDescent="0.3">
      <c r="B107" s="8"/>
      <c r="C107" s="14"/>
      <c r="D107" s="8"/>
      <c r="E107" s="8"/>
      <c r="F107" s="8"/>
      <c r="G107" s="8"/>
      <c r="H107" s="8"/>
      <c r="I107" s="8"/>
      <c r="K107" s="8"/>
      <c r="L107" s="8"/>
      <c r="M107" s="14"/>
      <c r="N107" s="8"/>
      <c r="O107" s="8"/>
      <c r="P107" s="8"/>
      <c r="Q107" s="6" t="s">
        <v>34</v>
      </c>
      <c r="S107" s="2"/>
    </row>
    <row r="108" spans="2:19" s="5" customFormat="1" ht="13" x14ac:dyDescent="0.3">
      <c r="B108" s="8"/>
      <c r="C108" s="14"/>
      <c r="D108" s="8"/>
      <c r="E108" s="8"/>
      <c r="F108" s="8"/>
      <c r="G108" s="8"/>
      <c r="H108" s="8"/>
      <c r="I108" s="8"/>
      <c r="K108" s="8"/>
      <c r="L108" s="8"/>
      <c r="M108" s="8"/>
      <c r="N108" s="8" t="s">
        <v>33</v>
      </c>
      <c r="O108" s="8"/>
      <c r="P108" s="8"/>
      <c r="Q108" s="6" t="s">
        <v>32</v>
      </c>
      <c r="S108" s="2"/>
    </row>
    <row r="109" spans="2:19" s="5" customFormat="1" ht="13" x14ac:dyDescent="0.3">
      <c r="B109" s="8"/>
      <c r="C109" s="14"/>
      <c r="D109" s="8"/>
      <c r="E109" s="8"/>
      <c r="F109" s="8"/>
      <c r="G109" s="8"/>
      <c r="H109" s="8"/>
      <c r="I109" s="8"/>
      <c r="K109" s="8"/>
      <c r="L109" s="8"/>
      <c r="M109" s="8"/>
      <c r="N109" s="8"/>
      <c r="O109" s="8"/>
      <c r="P109" s="8"/>
      <c r="S109" s="2"/>
    </row>
    <row r="110" spans="2:19" s="5" customFormat="1" ht="13" x14ac:dyDescent="0.3">
      <c r="B110" s="8"/>
      <c r="C110" s="14"/>
      <c r="D110" s="8"/>
      <c r="E110" s="8"/>
      <c r="F110" s="8"/>
      <c r="G110" s="8"/>
      <c r="H110" s="8"/>
      <c r="I110" s="8"/>
      <c r="K110" s="8"/>
      <c r="L110" s="8"/>
      <c r="M110" s="8"/>
      <c r="N110" s="8"/>
      <c r="O110" s="8"/>
      <c r="P110" s="8"/>
      <c r="S110" s="2"/>
    </row>
    <row r="111" spans="2:19" s="5" customFormat="1" x14ac:dyDescent="0.25">
      <c r="B111" s="8"/>
      <c r="C111" s="8"/>
      <c r="D111" s="8"/>
      <c r="E111" s="8"/>
      <c r="F111" s="8"/>
      <c r="G111" s="8"/>
      <c r="H111" s="8"/>
      <c r="I111" s="8"/>
      <c r="K111" s="8"/>
      <c r="L111" s="8"/>
      <c r="M111" s="8"/>
      <c r="N111" s="8"/>
      <c r="O111" s="8"/>
      <c r="P111" s="8"/>
      <c r="S111" s="2"/>
    </row>
    <row r="112" spans="2:19" s="5" customFormat="1" x14ac:dyDescent="0.25">
      <c r="B112" s="8"/>
      <c r="C112" s="8"/>
      <c r="D112" s="8"/>
      <c r="E112" s="8"/>
      <c r="F112" s="8"/>
      <c r="G112" s="8"/>
      <c r="H112" s="8"/>
      <c r="I112" s="8"/>
      <c r="K112" s="8"/>
      <c r="L112" s="8"/>
      <c r="M112" s="8"/>
      <c r="N112" s="8"/>
      <c r="O112" s="8"/>
      <c r="P112" s="8"/>
      <c r="S112" s="2"/>
    </row>
    <row r="113" spans="2:19" s="5" customFormat="1" ht="13" x14ac:dyDescent="0.3">
      <c r="B113" s="8"/>
      <c r="C113" s="8"/>
      <c r="D113" s="8"/>
      <c r="E113" s="8"/>
      <c r="F113" s="8"/>
      <c r="G113" s="8"/>
      <c r="H113" s="8"/>
      <c r="I113" s="8"/>
      <c r="K113" s="8"/>
      <c r="L113" s="8"/>
      <c r="M113" s="8"/>
      <c r="N113" s="8"/>
      <c r="O113" s="8"/>
      <c r="P113" s="8"/>
      <c r="Q113" s="6">
        <v>2015</v>
      </c>
      <c r="S113" s="2"/>
    </row>
    <row r="114" spans="2:19" s="5" customFormat="1" ht="12.75" customHeight="1" x14ac:dyDescent="0.3">
      <c r="B114" s="8"/>
      <c r="C114" s="8"/>
      <c r="D114" s="8"/>
      <c r="E114" s="8"/>
      <c r="F114" s="8"/>
      <c r="G114" s="8"/>
      <c r="H114" s="8"/>
      <c r="I114" s="8"/>
      <c r="Q114" s="6">
        <v>2016</v>
      </c>
      <c r="S114" s="2"/>
    </row>
    <row r="115" spans="2:19" s="5" customFormat="1" ht="13" x14ac:dyDescent="0.3">
      <c r="B115" s="8"/>
      <c r="C115" s="8"/>
      <c r="D115" s="8"/>
      <c r="E115" s="8"/>
      <c r="F115" s="8"/>
      <c r="G115" s="8"/>
      <c r="H115" s="8"/>
      <c r="I115" s="8"/>
      <c r="Q115" s="6">
        <v>2017</v>
      </c>
      <c r="S115" s="2"/>
    </row>
    <row r="116" spans="2:19" s="5" customFormat="1" ht="13" x14ac:dyDescent="0.3">
      <c r="C116" s="8"/>
      <c r="H116" s="8"/>
      <c r="I116" s="8"/>
      <c r="Q116" s="6">
        <v>2018</v>
      </c>
      <c r="S116" s="2"/>
    </row>
    <row r="117" spans="2:19" s="5" customFormat="1" x14ac:dyDescent="0.25">
      <c r="C117" s="8"/>
      <c r="H117" s="8"/>
      <c r="I117" s="8"/>
      <c r="S117" s="2"/>
    </row>
    <row r="118" spans="2:19" s="5" customFormat="1" x14ac:dyDescent="0.25">
      <c r="C118" s="8"/>
      <c r="H118" s="8"/>
      <c r="I118" s="8"/>
      <c r="S118" s="2"/>
    </row>
    <row r="119" spans="2:19" s="5" customFormat="1" x14ac:dyDescent="0.25">
      <c r="B119" s="4"/>
      <c r="C119" s="8"/>
      <c r="H119" s="8"/>
      <c r="I119" s="8"/>
      <c r="S119" s="2"/>
    </row>
    <row r="120" spans="2:19" s="5" customFormat="1" x14ac:dyDescent="0.25">
      <c r="B120" s="4"/>
      <c r="C120" s="8"/>
      <c r="H120" s="8"/>
      <c r="I120" s="8"/>
      <c r="S120" s="2"/>
    </row>
    <row r="121" spans="2:19" s="5" customFormat="1" x14ac:dyDescent="0.25">
      <c r="B121" s="4"/>
      <c r="C121" s="8"/>
      <c r="H121" s="8"/>
      <c r="I121" s="8"/>
      <c r="S121" s="2"/>
    </row>
    <row r="122" spans="2:19" s="5" customFormat="1" x14ac:dyDescent="0.25">
      <c r="B122" s="4"/>
      <c r="C122" s="8"/>
      <c r="H122" s="8"/>
      <c r="I122" s="8"/>
      <c r="S122" s="2"/>
    </row>
    <row r="123" spans="2:19" s="5" customFormat="1" x14ac:dyDescent="0.25">
      <c r="B123" s="4"/>
      <c r="C123" s="8"/>
      <c r="H123" s="8"/>
      <c r="I123" s="8"/>
      <c r="S123" s="2"/>
    </row>
    <row r="124" spans="2:19" s="5" customFormat="1" x14ac:dyDescent="0.25">
      <c r="B124" s="4"/>
      <c r="C124" s="8"/>
      <c r="H124" s="8"/>
      <c r="I124" s="8"/>
      <c r="S124" s="2"/>
    </row>
    <row r="125" spans="2:19" s="5" customFormat="1" x14ac:dyDescent="0.25">
      <c r="B125" s="4"/>
      <c r="C125" s="8"/>
      <c r="H125" s="8"/>
      <c r="I125" s="8"/>
      <c r="S125" s="2"/>
    </row>
    <row r="126" spans="2:19" s="5" customFormat="1" x14ac:dyDescent="0.25">
      <c r="B126" s="13"/>
      <c r="C126" s="8"/>
      <c r="H126" s="8"/>
      <c r="I126" s="8"/>
      <c r="S126" s="2"/>
    </row>
    <row r="127" spans="2:19" s="5" customFormat="1" x14ac:dyDescent="0.25">
      <c r="B127" s="13"/>
      <c r="C127" s="8"/>
      <c r="H127" s="8"/>
      <c r="I127" s="8"/>
      <c r="S127" s="2"/>
    </row>
    <row r="128" spans="2:19" s="5" customFormat="1" x14ac:dyDescent="0.25">
      <c r="C128" s="8"/>
      <c r="H128" s="8"/>
      <c r="I128" s="8"/>
      <c r="S128" s="2"/>
    </row>
    <row r="129" spans="2:19" s="5" customFormat="1" ht="13" x14ac:dyDescent="0.25">
      <c r="B129" s="281" t="s">
        <v>313</v>
      </c>
      <c r="C129" s="8"/>
      <c r="F129" s="8"/>
      <c r="I129" s="8"/>
      <c r="S129" s="2"/>
    </row>
    <row r="130" spans="2:19" s="5" customFormat="1" ht="13" x14ac:dyDescent="0.25">
      <c r="B130" s="281" t="s">
        <v>314</v>
      </c>
      <c r="C130" s="8"/>
      <c r="F130" s="8"/>
      <c r="I130" s="8"/>
      <c r="S130" s="2"/>
    </row>
    <row r="131" spans="2:19" s="5" customFormat="1" ht="13" x14ac:dyDescent="0.25">
      <c r="B131" s="281" t="s">
        <v>315</v>
      </c>
      <c r="C131" s="8"/>
      <c r="F131" s="8"/>
      <c r="I131" s="11"/>
      <c r="J131" s="11"/>
      <c r="K131" s="11"/>
      <c r="S131" s="2"/>
    </row>
    <row r="132" spans="2:19" s="5" customFormat="1" ht="13" x14ac:dyDescent="0.25">
      <c r="B132" s="281" t="s">
        <v>316</v>
      </c>
      <c r="C132" s="8"/>
      <c r="F132" s="8"/>
      <c r="G132" s="8"/>
      <c r="H132" s="11"/>
      <c r="I132" s="11"/>
      <c r="J132" s="11"/>
      <c r="K132" s="11"/>
      <c r="S132" s="2"/>
    </row>
    <row r="133" spans="2:19" s="5" customFormat="1" ht="13" x14ac:dyDescent="0.25">
      <c r="B133" s="281" t="s">
        <v>317</v>
      </c>
      <c r="C133" s="8"/>
      <c r="F133" s="8"/>
      <c r="G133" s="8"/>
      <c r="H133" s="11"/>
      <c r="I133" s="11"/>
      <c r="J133" s="11"/>
      <c r="K133" s="11"/>
      <c r="S133" s="2"/>
    </row>
    <row r="134" spans="2:19" s="5" customFormat="1" ht="13" x14ac:dyDescent="0.25">
      <c r="B134" s="281" t="s">
        <v>318</v>
      </c>
      <c r="C134" s="8"/>
      <c r="F134" s="8"/>
      <c r="G134" s="8"/>
      <c r="H134" s="11"/>
      <c r="I134" s="11"/>
      <c r="J134" s="11"/>
      <c r="K134" s="11"/>
      <c r="S134" s="2"/>
    </row>
    <row r="135" spans="2:19" s="5" customFormat="1" ht="13" x14ac:dyDescent="0.25">
      <c r="B135" s="281" t="s">
        <v>319</v>
      </c>
      <c r="C135" s="8"/>
      <c r="F135" s="8"/>
      <c r="G135" s="8"/>
      <c r="H135" s="11"/>
      <c r="I135" s="11"/>
      <c r="J135" s="11"/>
      <c r="K135" s="11"/>
      <c r="S135" s="2"/>
    </row>
    <row r="136" spans="2:19" s="5" customFormat="1" ht="13" x14ac:dyDescent="0.25">
      <c r="B136" s="12" t="s">
        <v>31</v>
      </c>
      <c r="C136" s="8"/>
      <c r="F136" s="8"/>
      <c r="G136" s="8"/>
      <c r="H136" s="11"/>
      <c r="I136" s="11"/>
      <c r="J136" s="11"/>
      <c r="K136" s="11"/>
      <c r="S136" s="2"/>
    </row>
    <row r="137" spans="2:19" s="5" customFormat="1" x14ac:dyDescent="0.25">
      <c r="B137" s="4"/>
      <c r="C137" s="8"/>
      <c r="F137" s="8"/>
      <c r="G137" s="8"/>
      <c r="H137" s="11"/>
      <c r="I137" s="11"/>
      <c r="J137" s="11"/>
      <c r="K137" s="11"/>
      <c r="S137" s="2"/>
    </row>
    <row r="138" spans="2:19" x14ac:dyDescent="0.25">
      <c r="B138" s="4"/>
      <c r="C138" s="8"/>
      <c r="F138" s="8"/>
      <c r="G138" s="8"/>
      <c r="H138" s="11"/>
      <c r="I138" s="11"/>
      <c r="J138" s="11"/>
      <c r="K138" s="11"/>
      <c r="S138" s="10"/>
    </row>
    <row r="139" spans="2:19" x14ac:dyDescent="0.25">
      <c r="B139" s="5" t="s">
        <v>30</v>
      </c>
      <c r="C139" s="8"/>
      <c r="F139" s="8"/>
      <c r="G139" s="8"/>
      <c r="H139" s="11"/>
      <c r="I139" s="11"/>
      <c r="J139" s="11"/>
      <c r="K139" s="11"/>
      <c r="S139" s="10"/>
    </row>
    <row r="140" spans="2:19" ht="13" x14ac:dyDescent="0.3">
      <c r="B140" s="7" t="s">
        <v>29</v>
      </c>
      <c r="C140" s="8"/>
      <c r="F140" s="8"/>
      <c r="G140" s="8"/>
      <c r="H140" s="11"/>
      <c r="I140" s="11"/>
      <c r="J140" s="11"/>
      <c r="K140" s="11"/>
      <c r="S140" s="10"/>
    </row>
    <row r="141" spans="2:19" ht="13" x14ac:dyDescent="0.3">
      <c r="B141" s="7" t="s">
        <v>28</v>
      </c>
      <c r="C141" s="8"/>
      <c r="F141" s="8"/>
      <c r="G141" s="8"/>
      <c r="H141" s="11"/>
      <c r="I141" s="11"/>
      <c r="J141" s="11"/>
      <c r="K141" s="11"/>
      <c r="S141" s="10"/>
    </row>
    <row r="142" spans="2:19" ht="13" x14ac:dyDescent="0.3">
      <c r="B142" s="7" t="s">
        <v>27</v>
      </c>
      <c r="C142" s="8"/>
      <c r="F142" s="8"/>
      <c r="G142" s="8"/>
      <c r="H142" s="11"/>
      <c r="I142" s="11"/>
      <c r="J142" s="11"/>
      <c r="K142" s="11"/>
      <c r="S142" s="10"/>
    </row>
    <row r="143" spans="2:19" ht="13" x14ac:dyDescent="0.3">
      <c r="B143" s="7" t="s">
        <v>26</v>
      </c>
      <c r="C143" s="8"/>
      <c r="F143" s="8"/>
      <c r="G143" s="8"/>
      <c r="H143" s="11"/>
      <c r="I143" s="11"/>
      <c r="J143" s="11"/>
      <c r="K143" s="11"/>
      <c r="S143" s="10"/>
    </row>
    <row r="144" spans="2:19" ht="13" x14ac:dyDescent="0.3">
      <c r="B144" s="7" t="s">
        <v>25</v>
      </c>
      <c r="C144" s="8"/>
      <c r="F144" s="8"/>
      <c r="G144" s="8"/>
      <c r="J144" s="11"/>
      <c r="K144" s="11"/>
      <c r="S144" s="10"/>
    </row>
    <row r="145" spans="2:19" ht="13" x14ac:dyDescent="0.3">
      <c r="B145" s="7" t="s">
        <v>24</v>
      </c>
      <c r="C145" s="8"/>
      <c r="F145" s="8"/>
      <c r="G145" s="8"/>
      <c r="S145" s="10"/>
    </row>
    <row r="146" spans="2:19" ht="13" x14ac:dyDescent="0.3">
      <c r="B146" s="7" t="s">
        <v>23</v>
      </c>
      <c r="C146" s="8"/>
      <c r="F146" s="8"/>
      <c r="G146" s="8"/>
      <c r="S146" s="10"/>
    </row>
    <row r="147" spans="2:19" ht="13" x14ac:dyDescent="0.3">
      <c r="B147" s="7" t="s">
        <v>22</v>
      </c>
      <c r="C147" s="8"/>
      <c r="F147" s="8"/>
      <c r="G147" s="8"/>
      <c r="S147" s="10"/>
    </row>
    <row r="148" spans="2:19" ht="13" x14ac:dyDescent="0.3">
      <c r="B148" s="7" t="s">
        <v>21</v>
      </c>
      <c r="C148" s="8"/>
      <c r="F148" s="8"/>
      <c r="G148" s="8"/>
      <c r="S148" s="10"/>
    </row>
    <row r="149" spans="2:19" ht="13" x14ac:dyDescent="0.25">
      <c r="B149" s="9" t="s">
        <v>20</v>
      </c>
      <c r="C149" s="8"/>
      <c r="F149" s="8"/>
      <c r="G149" s="8"/>
    </row>
    <row r="150" spans="2:19" ht="13" x14ac:dyDescent="0.3">
      <c r="B150" s="7" t="s">
        <v>19</v>
      </c>
      <c r="C150" s="8"/>
      <c r="F150" s="8"/>
      <c r="G150" s="8"/>
    </row>
    <row r="151" spans="2:19" ht="13" x14ac:dyDescent="0.3">
      <c r="B151" s="7" t="s">
        <v>18</v>
      </c>
      <c r="C151" s="8"/>
      <c r="F151" s="8"/>
      <c r="G151" s="8"/>
    </row>
    <row r="152" spans="2:19" ht="13" x14ac:dyDescent="0.3">
      <c r="B152" s="7" t="s">
        <v>17</v>
      </c>
      <c r="C152" s="8"/>
      <c r="F152" s="8"/>
      <c r="G152" s="8"/>
    </row>
    <row r="153" spans="2:19" ht="13" x14ac:dyDescent="0.3">
      <c r="B153" s="7" t="s">
        <v>16</v>
      </c>
      <c r="C153" s="8"/>
      <c r="F153" s="8"/>
      <c r="G153" s="8"/>
    </row>
    <row r="154" spans="2:19" ht="13" x14ac:dyDescent="0.3">
      <c r="B154" s="7" t="s">
        <v>15</v>
      </c>
      <c r="C154" s="8"/>
      <c r="F154" s="8"/>
      <c r="G154" s="8"/>
    </row>
    <row r="155" spans="2:19" ht="13" x14ac:dyDescent="0.3">
      <c r="B155" s="7" t="s">
        <v>14</v>
      </c>
      <c r="C155" s="8"/>
      <c r="F155" s="8"/>
      <c r="G155" s="8"/>
    </row>
    <row r="156" spans="2:19" ht="13" x14ac:dyDescent="0.3">
      <c r="B156" s="7" t="s">
        <v>13</v>
      </c>
      <c r="C156" s="8"/>
    </row>
    <row r="157" spans="2:19" ht="13" x14ac:dyDescent="0.3">
      <c r="B157" s="7" t="s">
        <v>12</v>
      </c>
      <c r="C157" s="8"/>
    </row>
    <row r="158" spans="2:19" ht="13" x14ac:dyDescent="0.3">
      <c r="B158" s="7" t="s">
        <v>11</v>
      </c>
      <c r="C158" s="8"/>
    </row>
    <row r="159" spans="2:19" ht="13" x14ac:dyDescent="0.3">
      <c r="B159" s="7" t="s">
        <v>10</v>
      </c>
      <c r="C159" s="8"/>
    </row>
    <row r="160" spans="2:19" ht="13" x14ac:dyDescent="0.3">
      <c r="B160" s="7" t="s">
        <v>9</v>
      </c>
      <c r="C160" s="8"/>
    </row>
    <row r="161" spans="2:3" ht="13" x14ac:dyDescent="0.3">
      <c r="B161" s="7" t="s">
        <v>8</v>
      </c>
      <c r="C161" s="8"/>
    </row>
    <row r="162" spans="2:3" ht="13" x14ac:dyDescent="0.3">
      <c r="B162" s="7" t="s">
        <v>7</v>
      </c>
      <c r="C162" s="8"/>
    </row>
    <row r="163" spans="2:3" ht="13" x14ac:dyDescent="0.3">
      <c r="B163" s="7" t="s">
        <v>6</v>
      </c>
      <c r="C163" s="8"/>
    </row>
    <row r="164" spans="2:3" ht="13" x14ac:dyDescent="0.3">
      <c r="B164" s="7" t="s">
        <v>5</v>
      </c>
      <c r="C164" s="8"/>
    </row>
    <row r="165" spans="2:3" ht="13" x14ac:dyDescent="0.3">
      <c r="B165" s="7" t="s">
        <v>4</v>
      </c>
      <c r="C165" s="8"/>
    </row>
    <row r="166" spans="2:3" ht="13" x14ac:dyDescent="0.3">
      <c r="B166" s="7" t="s">
        <v>3</v>
      </c>
    </row>
    <row r="167" spans="2:3" x14ac:dyDescent="0.25">
      <c r="B167" s="5"/>
    </row>
    <row r="168" spans="2:3" x14ac:dyDescent="0.25">
      <c r="B168" s="5"/>
    </row>
    <row r="169" spans="2:3" x14ac:dyDescent="0.25">
      <c r="B169" s="5"/>
    </row>
    <row r="170" spans="2:3" x14ac:dyDescent="0.25">
      <c r="B170" s="5" t="s">
        <v>2</v>
      </c>
    </row>
    <row r="171" spans="2:3" ht="13" x14ac:dyDescent="0.3">
      <c r="B171" s="6" t="s">
        <v>1</v>
      </c>
    </row>
    <row r="172" spans="2:3" ht="13" x14ac:dyDescent="0.3">
      <c r="B172" s="6" t="s">
        <v>0</v>
      </c>
    </row>
    <row r="173" spans="2:3" x14ac:dyDescent="0.25">
      <c r="B173" s="5"/>
    </row>
    <row r="174" spans="2:3" x14ac:dyDescent="0.25">
      <c r="B174" s="4"/>
    </row>
    <row r="175" spans="2:3" x14ac:dyDescent="0.25">
      <c r="B175" s="4"/>
    </row>
    <row r="176" spans="2:3" x14ac:dyDescent="0.25">
      <c r="B176" s="3"/>
    </row>
    <row r="177" spans="2:2" x14ac:dyDescent="0.25">
      <c r="B177" s="3"/>
    </row>
    <row r="178" spans="2:2" x14ac:dyDescent="0.25">
      <c r="B178" s="3"/>
    </row>
    <row r="179" spans="2:2" x14ac:dyDescent="0.25">
      <c r="B179" s="3"/>
    </row>
    <row r="180" spans="2:2" x14ac:dyDescent="0.25">
      <c r="B180" s="3"/>
    </row>
  </sheetData>
  <mergeCells count="71">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B24:B25"/>
    <mergeCell ref="C24:P24"/>
    <mergeCell ref="C25:P25"/>
    <mergeCell ref="B26:P26"/>
    <mergeCell ref="D27:P27"/>
    <mergeCell ref="B28:P28"/>
    <mergeCell ref="D29:G29"/>
    <mergeCell ref="H29:J29"/>
    <mergeCell ref="K29:M29"/>
    <mergeCell ref="N29:O29"/>
    <mergeCell ref="B30:P30"/>
    <mergeCell ref="C31:P31"/>
    <mergeCell ref="B32:P32"/>
    <mergeCell ref="C33:P33"/>
    <mergeCell ref="B34:P34"/>
    <mergeCell ref="C35:P35"/>
    <mergeCell ref="B36:P36"/>
    <mergeCell ref="C37:P37"/>
    <mergeCell ref="B39:P39"/>
    <mergeCell ref="C40:G40"/>
    <mergeCell ref="H40:L40"/>
    <mergeCell ref="M40:P40"/>
    <mergeCell ref="C74:P74"/>
    <mergeCell ref="C76:P76"/>
    <mergeCell ref="C41:G41"/>
    <mergeCell ref="H41:L41"/>
    <mergeCell ref="M41:P41"/>
    <mergeCell ref="C71:P71"/>
    <mergeCell ref="C77:P77"/>
    <mergeCell ref="C78:P78"/>
    <mergeCell ref="C72:P72"/>
    <mergeCell ref="C73:P73"/>
    <mergeCell ref="C42:G42"/>
    <mergeCell ref="H42:L42"/>
    <mergeCell ref="M42:P42"/>
    <mergeCell ref="B44:P44"/>
    <mergeCell ref="B46:B49"/>
    <mergeCell ref="B52:P67"/>
    <mergeCell ref="A68:Q68"/>
    <mergeCell ref="B69:B76"/>
    <mergeCell ref="C69:P69"/>
    <mergeCell ref="C70:P70"/>
    <mergeCell ref="B51:P51"/>
    <mergeCell ref="C75:P75"/>
  </mergeCells>
  <conditionalFormatting sqref="F49">
    <cfRule type="cellIs" dxfId="50" priority="16" stopIfTrue="1" operator="lessThan">
      <formula>0.8</formula>
    </cfRule>
    <cfRule type="cellIs" dxfId="49" priority="17" stopIfTrue="1" operator="between">
      <formula>0.8</formula>
      <formula>0.89</formula>
    </cfRule>
    <cfRule type="cellIs" dxfId="48" priority="18" stopIfTrue="1" operator="greaterThan">
      <formula>0.9</formula>
    </cfRule>
    <cfRule type="cellIs" dxfId="47" priority="28" stopIfTrue="1" operator="between">
      <formula>0.8</formula>
      <formula>0.89</formula>
    </cfRule>
    <cfRule type="cellIs" dxfId="46" priority="29" stopIfTrue="1" operator="lessThanOrEqual">
      <formula>0.8</formula>
    </cfRule>
    <cfRule type="cellIs" dxfId="45" priority="30" stopIfTrue="1" operator="greaterThanOrEqual">
      <formula>0.9</formula>
    </cfRule>
  </conditionalFormatting>
  <conditionalFormatting sqref="I49">
    <cfRule type="cellIs" dxfId="44" priority="13" stopIfTrue="1" operator="lessThan">
      <formula>0.8</formula>
    </cfRule>
    <cfRule type="cellIs" dxfId="43" priority="14" stopIfTrue="1" operator="between">
      <formula>0.8</formula>
      <formula>0.89</formula>
    </cfRule>
    <cfRule type="cellIs" dxfId="42" priority="15" stopIfTrue="1" operator="greaterThan">
      <formula>0.9</formula>
    </cfRule>
    <cfRule type="cellIs" dxfId="41" priority="25" stopIfTrue="1" operator="between">
      <formula>0.8</formula>
      <formula>0.89</formula>
    </cfRule>
    <cfRule type="cellIs" dxfId="40" priority="26" stopIfTrue="1" operator="lessThanOrEqual">
      <formula>0.8</formula>
    </cfRule>
    <cfRule type="cellIs" dxfId="39" priority="27" stopIfTrue="1" operator="greaterThanOrEqual">
      <formula>0.9</formula>
    </cfRule>
  </conditionalFormatting>
  <conditionalFormatting sqref="L49">
    <cfRule type="cellIs" dxfId="38" priority="7" stopIfTrue="1" operator="lessThan">
      <formula>0.8</formula>
    </cfRule>
    <cfRule type="cellIs" dxfId="37" priority="8" stopIfTrue="1" operator="between">
      <formula>0.8</formula>
      <formula>0.89</formula>
    </cfRule>
    <cfRule type="cellIs" dxfId="36" priority="9" stopIfTrue="1" operator="greaterThan">
      <formula>0.9</formula>
    </cfRule>
    <cfRule type="cellIs" dxfId="35" priority="10" stopIfTrue="1" operator="lessThan">
      <formula>0.8</formula>
    </cfRule>
    <cfRule type="cellIs" dxfId="34" priority="11" stopIfTrue="1" operator="between">
      <formula>0.8</formula>
      <formula>0.89</formula>
    </cfRule>
    <cfRule type="cellIs" dxfId="33" priority="12" stopIfTrue="1" operator="greaterThan">
      <formula>0.9</formula>
    </cfRule>
    <cfRule type="cellIs" dxfId="32" priority="22" stopIfTrue="1" operator="between">
      <formula>0.8</formula>
      <formula>0.89</formula>
    </cfRule>
    <cfRule type="cellIs" dxfId="31" priority="23" stopIfTrue="1" operator="lessThanOrEqual">
      <formula>0.8</formula>
    </cfRule>
    <cfRule type="cellIs" dxfId="30" priority="24" stopIfTrue="1" operator="greaterThanOrEqual">
      <formula>0.9</formula>
    </cfRule>
  </conditionalFormatting>
  <conditionalFormatting sqref="O49:P49">
    <cfRule type="cellIs" dxfId="29" priority="1" stopIfTrue="1" operator="lessThan">
      <formula>0.8</formula>
    </cfRule>
    <cfRule type="cellIs" dxfId="28" priority="2" stopIfTrue="1" operator="between">
      <formula>0.8</formula>
      <formula>0.89</formula>
    </cfRule>
    <cfRule type="cellIs" dxfId="27" priority="3" stopIfTrue="1" operator="greaterThan">
      <formula>0.9</formula>
    </cfRule>
    <cfRule type="cellIs" dxfId="26" priority="19" stopIfTrue="1" operator="between">
      <formula>0.8</formula>
      <formula>0.89</formula>
    </cfRule>
    <cfRule type="cellIs" dxfId="25" priority="20" stopIfTrue="1" operator="lessThanOrEqual">
      <formula>0.8</formula>
    </cfRule>
    <cfRule type="cellIs" dxfId="24" priority="21" stopIfTrue="1" operator="greaterThanOrEqual">
      <formula>0.9</formula>
    </cfRule>
  </conditionalFormatting>
  <dataValidations count="6">
    <dataValidation type="list" allowBlank="1" showInputMessage="1" showErrorMessage="1" sqref="C18:P18" xr:uid="{00000000-0002-0000-0A00-000000000000}">
      <formula1>$B$129:$B$135</formula1>
    </dataValidation>
    <dataValidation type="list" allowBlank="1" showInputMessage="1" showErrorMessage="1" sqref="C33:P33 C35:P35 C37:P37" xr:uid="{00000000-0002-0000-0A00-000001000000}">
      <formula1>$Q$103:$Q$108</formula1>
    </dataValidation>
    <dataValidation type="list" allowBlank="1" showInputMessage="1" showErrorMessage="1" sqref="N10:P10" xr:uid="{00000000-0002-0000-0A00-000002000000}">
      <formula1>"Economicos,Eficiencia,Eficacia, Efectividad,Calidad"</formula1>
    </dataValidation>
    <dataValidation type="list" allowBlank="1" showInputMessage="1" showErrorMessage="1" sqref="C10:I10" xr:uid="{00000000-0002-0000-0A00-000003000000}">
      <formula1>"2023,2024,2025,2026,2027"</formula1>
    </dataValidation>
    <dataValidation type="list" allowBlank="1" showInputMessage="1" showErrorMessage="1" sqref="C12:P12" xr:uid="{00000000-0002-0000-0A00-000004000000}">
      <formula1>$B$140:$B$166</formula1>
    </dataValidation>
    <dataValidation type="list" allowBlank="1" showInputMessage="1" showErrorMessage="1" sqref="C78:P78" xr:uid="{00000000-0002-0000-0A00-000005000000}">
      <formula1>$B$171:$B$172</formula1>
    </dataValidation>
  </dataValidations>
  <printOptions horizontalCentered="1" verticalCentered="1"/>
  <pageMargins left="0.70866141732283472" right="0.70866141732283472" top="0.74803149606299213" bottom="0.74803149606299213" header="0.31496062992125984" footer="0.31496062992125984"/>
  <pageSetup scale="46" orientation="portrait" r:id="rId1"/>
  <headerFooter>
    <oddHeader>&amp;A</oddHeader>
    <oddFooter>&amp;F</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W18"/>
  <sheetViews>
    <sheetView showGridLines="0" topLeftCell="A8" zoomScale="80" zoomScaleNormal="80" workbookViewId="0">
      <selection activeCell="H22" sqref="H22"/>
    </sheetView>
  </sheetViews>
  <sheetFormatPr baseColWidth="10" defaultColWidth="9.1796875" defaultRowHeight="30" customHeight="1" x14ac:dyDescent="0.25"/>
  <cols>
    <col min="1" max="1" width="3.1796875" style="17" customWidth="1"/>
    <col min="2" max="2" width="36.81640625" style="56" customWidth="1"/>
    <col min="3" max="3" width="34.54296875" style="17" customWidth="1"/>
    <col min="4" max="4" width="17.26953125" style="17" customWidth="1"/>
    <col min="5" max="5" width="15.7265625" style="17" customWidth="1"/>
    <col min="6" max="6" width="19" style="17" customWidth="1"/>
    <col min="7" max="7" width="18.453125" style="17" customWidth="1"/>
    <col min="8" max="8" width="17.7265625" style="17" customWidth="1"/>
    <col min="9" max="9" width="19.81640625" style="17" customWidth="1"/>
    <col min="10" max="10" width="18.26953125" style="17" customWidth="1"/>
    <col min="11" max="11" width="19.1796875" style="17" customWidth="1"/>
    <col min="12" max="12" width="19.81640625" style="17" customWidth="1"/>
    <col min="13" max="13" width="5.26953125" style="17" customWidth="1"/>
    <col min="14" max="14" width="10.7265625" style="17" customWidth="1"/>
    <col min="15" max="15" width="27.54296875" style="17" bestFit="1" customWidth="1"/>
    <col min="16" max="19" width="9.1796875" style="55" customWidth="1"/>
    <col min="20" max="16384" width="9.1796875" style="17"/>
  </cols>
  <sheetData>
    <row r="1" spans="2:23" ht="15" customHeight="1" x14ac:dyDescent="0.35">
      <c r="B1"/>
      <c r="C1"/>
      <c r="D1"/>
      <c r="E1"/>
      <c r="F1"/>
      <c r="G1"/>
      <c r="H1"/>
      <c r="I1"/>
      <c r="J1"/>
      <c r="K1"/>
      <c r="L1"/>
      <c r="M1"/>
      <c r="N1"/>
      <c r="O1"/>
      <c r="P1"/>
      <c r="Q1"/>
      <c r="R1"/>
      <c r="S1"/>
      <c r="T1"/>
      <c r="U1"/>
      <c r="V1"/>
      <c r="W1"/>
    </row>
    <row r="2" spans="2:23" ht="30" customHeight="1" x14ac:dyDescent="0.4">
      <c r="B2" s="672"/>
      <c r="C2" s="673" t="s">
        <v>109</v>
      </c>
      <c r="D2" s="674"/>
      <c r="E2" s="674"/>
      <c r="F2" s="674"/>
      <c r="G2" s="674"/>
      <c r="H2" s="674"/>
      <c r="I2" s="674"/>
      <c r="J2" s="674"/>
      <c r="K2" s="674"/>
      <c r="L2" s="674"/>
      <c r="M2" s="675"/>
      <c r="N2" s="676" t="s">
        <v>127</v>
      </c>
      <c r="O2" s="676"/>
      <c r="P2" s="82"/>
      <c r="Q2" s="82"/>
      <c r="R2"/>
      <c r="S2" s="82"/>
      <c r="T2" s="81"/>
      <c r="U2" s="81"/>
    </row>
    <row r="3" spans="2:23" ht="30" customHeight="1" x14ac:dyDescent="0.4">
      <c r="B3" s="672"/>
      <c r="C3" s="673" t="s">
        <v>126</v>
      </c>
      <c r="D3" s="674"/>
      <c r="E3" s="674"/>
      <c r="F3" s="674"/>
      <c r="G3" s="674"/>
      <c r="H3" s="674"/>
      <c r="I3" s="674"/>
      <c r="J3" s="674"/>
      <c r="K3" s="674"/>
      <c r="L3" s="674"/>
      <c r="M3" s="675"/>
      <c r="N3" s="676" t="s">
        <v>106</v>
      </c>
      <c r="O3" s="676"/>
      <c r="P3" s="82"/>
      <c r="Q3" s="82"/>
      <c r="S3" s="82"/>
      <c r="T3" s="81"/>
      <c r="U3" s="81"/>
    </row>
    <row r="4" spans="2:23" ht="30" customHeight="1" x14ac:dyDescent="0.4">
      <c r="B4" s="672"/>
      <c r="C4" s="673" t="s">
        <v>125</v>
      </c>
      <c r="D4" s="674"/>
      <c r="E4" s="674"/>
      <c r="F4" s="674"/>
      <c r="G4" s="674"/>
      <c r="H4" s="674"/>
      <c r="I4" s="674"/>
      <c r="J4" s="674"/>
      <c r="K4" s="674"/>
      <c r="L4" s="674"/>
      <c r="M4" s="675"/>
      <c r="N4" s="676" t="s">
        <v>124</v>
      </c>
      <c r="O4" s="676"/>
      <c r="P4" s="82"/>
      <c r="Q4" s="82"/>
      <c r="S4" s="82"/>
      <c r="T4" s="81"/>
      <c r="U4" s="81"/>
    </row>
    <row r="5" spans="2:23" ht="30" customHeight="1" x14ac:dyDescent="0.4">
      <c r="B5" s="672"/>
      <c r="C5" s="673" t="s">
        <v>123</v>
      </c>
      <c r="D5" s="674"/>
      <c r="E5" s="674"/>
      <c r="F5" s="674"/>
      <c r="G5" s="674"/>
      <c r="H5" s="674"/>
      <c r="I5" s="674"/>
      <c r="J5" s="674"/>
      <c r="K5" s="674"/>
      <c r="L5" s="674"/>
      <c r="M5" s="675"/>
      <c r="N5" s="676" t="s">
        <v>102</v>
      </c>
      <c r="O5" s="676"/>
      <c r="P5" s="78"/>
      <c r="Q5" s="78"/>
      <c r="S5" s="78"/>
      <c r="T5" s="77"/>
      <c r="U5" s="77"/>
    </row>
    <row r="6" spans="2:23" ht="18" x14ac:dyDescent="0.4">
      <c r="B6" s="74"/>
      <c r="C6" s="55"/>
      <c r="D6" s="80"/>
      <c r="E6" s="80"/>
      <c r="F6" s="80"/>
      <c r="G6" s="80"/>
      <c r="H6" s="80"/>
      <c r="I6" s="80"/>
      <c r="J6" s="80"/>
      <c r="K6" s="80"/>
      <c r="L6" s="80"/>
      <c r="M6" s="79"/>
      <c r="N6" s="79"/>
      <c r="O6" s="79"/>
      <c r="P6" s="78"/>
      <c r="Q6" s="78"/>
      <c r="S6" s="78"/>
      <c r="T6" s="77"/>
      <c r="U6" s="77"/>
    </row>
    <row r="7" spans="2:23" s="75" customFormat="1" ht="21.75" customHeight="1" x14ac:dyDescent="0.35">
      <c r="B7" s="671" t="s">
        <v>122</v>
      </c>
      <c r="C7" s="671"/>
      <c r="D7" s="671"/>
      <c r="E7" s="671"/>
      <c r="F7" s="671"/>
      <c r="G7" s="671"/>
      <c r="H7" s="671"/>
      <c r="I7" s="671"/>
      <c r="J7" s="671"/>
      <c r="K7" s="671"/>
      <c r="L7" s="671"/>
      <c r="M7" s="671"/>
      <c r="N7" s="671"/>
      <c r="O7" s="671"/>
      <c r="P7" s="76"/>
      <c r="Q7" s="76"/>
      <c r="R7" s="76"/>
      <c r="S7" s="76"/>
    </row>
    <row r="8" spans="2:23" ht="11.25" customHeight="1" x14ac:dyDescent="0.25">
      <c r="B8" s="74"/>
      <c r="C8" s="55"/>
      <c r="D8" s="55"/>
      <c r="E8" s="55"/>
      <c r="F8" s="55"/>
      <c r="G8" s="55"/>
      <c r="H8" s="55"/>
      <c r="I8" s="55"/>
      <c r="J8" s="55"/>
      <c r="K8" s="55"/>
      <c r="L8" s="55"/>
      <c r="M8" s="55"/>
      <c r="N8" s="55"/>
      <c r="O8" s="55"/>
    </row>
    <row r="9" spans="2:23" s="72" customFormat="1" ht="30" customHeight="1" x14ac:dyDescent="0.3">
      <c r="B9" s="742" t="s">
        <v>121</v>
      </c>
      <c r="C9" s="742" t="s">
        <v>63</v>
      </c>
      <c r="D9" s="744" t="s">
        <v>168</v>
      </c>
      <c r="E9" s="745"/>
      <c r="F9" s="745"/>
      <c r="G9" s="745"/>
      <c r="H9" s="745"/>
      <c r="I9" s="745"/>
      <c r="J9" s="745"/>
      <c r="K9" s="745"/>
      <c r="L9" s="746"/>
      <c r="M9" s="747" t="s">
        <v>120</v>
      </c>
      <c r="N9" s="748"/>
      <c r="O9" s="749"/>
      <c r="P9" s="73"/>
      <c r="Q9" s="73"/>
      <c r="R9" s="73"/>
      <c r="S9" s="73"/>
    </row>
    <row r="10" spans="2:23" s="69" customFormat="1" ht="60" customHeight="1" x14ac:dyDescent="0.35">
      <c r="B10" s="743"/>
      <c r="C10" s="743"/>
      <c r="D10" s="71" t="s">
        <v>178</v>
      </c>
      <c r="E10" s="71" t="s">
        <v>119</v>
      </c>
      <c r="F10" s="71" t="s">
        <v>177</v>
      </c>
      <c r="G10" s="71" t="s">
        <v>118</v>
      </c>
      <c r="H10" s="71" t="s">
        <v>176</v>
      </c>
      <c r="I10" s="71" t="s">
        <v>117</v>
      </c>
      <c r="J10" s="71" t="s">
        <v>175</v>
      </c>
      <c r="K10" s="71" t="s">
        <v>116</v>
      </c>
      <c r="L10" s="71" t="s">
        <v>174</v>
      </c>
      <c r="M10" s="750"/>
      <c r="N10" s="751"/>
      <c r="O10" s="752"/>
      <c r="P10" s="70"/>
      <c r="Q10" s="70"/>
      <c r="R10" s="70"/>
      <c r="S10" s="70"/>
    </row>
    <row r="11" spans="2:23" s="129" customFormat="1" ht="43.9" customHeight="1" x14ac:dyDescent="0.25">
      <c r="B11" s="732" t="s">
        <v>157</v>
      </c>
      <c r="C11" s="135" t="s">
        <v>173</v>
      </c>
      <c r="D11" s="134">
        <v>68680174942</v>
      </c>
      <c r="E11" s="138"/>
      <c r="F11" s="132">
        <f>+D13</f>
        <v>69227465725.400009</v>
      </c>
      <c r="G11" s="137"/>
      <c r="H11" s="132">
        <f>+F13</f>
        <v>71341523346.850006</v>
      </c>
      <c r="I11" s="137"/>
      <c r="J11" s="132">
        <f>+H13</f>
        <v>74788328513.809998</v>
      </c>
      <c r="K11" s="137"/>
      <c r="L11" s="124">
        <f>(+D11+F11+H11+J11)/4</f>
        <v>71009373132.015015</v>
      </c>
      <c r="M11" s="733" t="s">
        <v>322</v>
      </c>
      <c r="N11" s="734"/>
      <c r="O11" s="735"/>
      <c r="P11" s="130"/>
      <c r="Q11" s="130"/>
      <c r="R11" s="130"/>
      <c r="S11" s="130"/>
    </row>
    <row r="12" spans="2:23" s="129" customFormat="1" ht="43.9" customHeight="1" x14ac:dyDescent="0.25">
      <c r="B12" s="732"/>
      <c r="C12" s="135" t="s">
        <v>172</v>
      </c>
      <c r="D12" s="134">
        <v>2659268321.7399998</v>
      </c>
      <c r="E12" s="127"/>
      <c r="F12" s="134">
        <v>4169214099</v>
      </c>
      <c r="G12" s="125"/>
      <c r="H12" s="132">
        <v>6880836328</v>
      </c>
      <c r="I12" s="125"/>
      <c r="J12" s="132">
        <v>2858289825</v>
      </c>
      <c r="K12" s="125"/>
      <c r="L12" s="124">
        <f>(+D12+F12+H12+J12)/4</f>
        <v>4141902143.4349999</v>
      </c>
      <c r="M12" s="736"/>
      <c r="N12" s="737"/>
      <c r="O12" s="738"/>
      <c r="P12" s="136"/>
      <c r="Q12" s="130"/>
      <c r="R12" s="130"/>
      <c r="S12" s="130"/>
    </row>
    <row r="13" spans="2:23" s="129" customFormat="1" ht="41.5" customHeight="1" x14ac:dyDescent="0.25">
      <c r="B13" s="732"/>
      <c r="C13" s="135" t="s">
        <v>171</v>
      </c>
      <c r="D13" s="134">
        <v>69227465725.400009</v>
      </c>
      <c r="E13" s="133">
        <f>+D14-D13</f>
        <v>2111977538.3399963</v>
      </c>
      <c r="F13" s="132">
        <v>71341523346.850006</v>
      </c>
      <c r="G13" s="125">
        <f>+F14-F13</f>
        <v>2055156477.5500031</v>
      </c>
      <c r="H13" s="132">
        <v>74788328513.809998</v>
      </c>
      <c r="I13" s="125">
        <f>+H14-H13</f>
        <v>3434031161.0400085</v>
      </c>
      <c r="J13" s="131">
        <v>75172845430</v>
      </c>
      <c r="K13" s="125">
        <f>+J14-J13</f>
        <v>2473772908.8099976</v>
      </c>
      <c r="L13" s="124">
        <f>(+D13+F13+H13+J13)/4</f>
        <v>72632540754.014999</v>
      </c>
      <c r="M13" s="736"/>
      <c r="N13" s="737"/>
      <c r="O13" s="738"/>
      <c r="P13" s="130"/>
      <c r="Q13" s="130"/>
      <c r="R13" s="130"/>
      <c r="S13" s="130"/>
    </row>
    <row r="14" spans="2:23" s="117" customFormat="1" ht="30" customHeight="1" x14ac:dyDescent="0.3">
      <c r="B14" s="732"/>
      <c r="C14" s="128" t="s">
        <v>170</v>
      </c>
      <c r="D14" s="126">
        <f>+D11+D12</f>
        <v>71339443263.740005</v>
      </c>
      <c r="E14" s="127"/>
      <c r="F14" s="126">
        <f>+F11+F12</f>
        <v>73396679824.400009</v>
      </c>
      <c r="G14" s="125"/>
      <c r="H14" s="126">
        <f>+H11+H12</f>
        <v>78222359674.850006</v>
      </c>
      <c r="I14" s="125"/>
      <c r="J14" s="126">
        <f>+J11+J12</f>
        <v>77646618338.809998</v>
      </c>
      <c r="K14" s="125"/>
      <c r="L14" s="124">
        <f>(+D14+F14+H14+J14)/4</f>
        <v>75151275275.450012</v>
      </c>
      <c r="M14" s="736"/>
      <c r="N14" s="737"/>
      <c r="O14" s="738"/>
      <c r="P14" s="118"/>
      <c r="Q14" s="118"/>
      <c r="R14" s="118"/>
      <c r="S14" s="118"/>
    </row>
    <row r="15" spans="2:23" s="117" customFormat="1" ht="40.5" customHeight="1" x14ac:dyDescent="0.3">
      <c r="B15" s="732"/>
      <c r="C15" s="123" t="s">
        <v>169</v>
      </c>
      <c r="D15" s="121">
        <f>+E13/D14</f>
        <v>2.9604626020588248E-2</v>
      </c>
      <c r="E15" s="122"/>
      <c r="F15" s="121">
        <f>+G13/F14</f>
        <v>2.8000673633561096E-2</v>
      </c>
      <c r="G15" s="120"/>
      <c r="H15" s="121">
        <f>+I13/H14</f>
        <v>4.3900889404441167E-2</v>
      </c>
      <c r="I15" s="120"/>
      <c r="J15" s="121">
        <f>+K13/J14</f>
        <v>3.1859377288212629E-2</v>
      </c>
      <c r="K15" s="120"/>
      <c r="L15" s="119">
        <f>(+D15+F15+H15+J15)/4</f>
        <v>3.3341391586700783E-2</v>
      </c>
      <c r="M15" s="739"/>
      <c r="N15" s="740"/>
      <c r="O15" s="741"/>
      <c r="P15" s="118"/>
      <c r="Q15" s="118"/>
      <c r="R15" s="118"/>
      <c r="S15" s="118"/>
    </row>
    <row r="16" spans="2:23" ht="30" customHeight="1" x14ac:dyDescent="0.35">
      <c r="B16"/>
      <c r="C16"/>
      <c r="D16" s="115"/>
      <c r="E16"/>
      <c r="F16"/>
      <c r="G16"/>
      <c r="H16"/>
      <c r="I16"/>
      <c r="J16"/>
      <c r="K16"/>
      <c r="L16" s="116"/>
      <c r="M16"/>
      <c r="N16"/>
      <c r="O16"/>
      <c r="P16"/>
      <c r="Q16"/>
      <c r="R16"/>
      <c r="S16"/>
      <c r="T16"/>
      <c r="U16"/>
      <c r="V16"/>
      <c r="W16"/>
    </row>
    <row r="17" spans="4:4" ht="30" customHeight="1" x14ac:dyDescent="0.25">
      <c r="D17" s="115"/>
    </row>
    <row r="18" spans="4:4" ht="30" customHeight="1" x14ac:dyDescent="0.25">
      <c r="D18" s="115"/>
    </row>
  </sheetData>
  <sheetProtection formatCells="0" formatColumns="0" formatRows="0" insertRows="0"/>
  <mergeCells count="16">
    <mergeCell ref="B2:B5"/>
    <mergeCell ref="C2:M2"/>
    <mergeCell ref="N2:O2"/>
    <mergeCell ref="C3:M3"/>
    <mergeCell ref="N3:O3"/>
    <mergeCell ref="C4:M4"/>
    <mergeCell ref="N4:O4"/>
    <mergeCell ref="C5:M5"/>
    <mergeCell ref="N5:O5"/>
    <mergeCell ref="B11:B15"/>
    <mergeCell ref="M11:O15"/>
    <mergeCell ref="B7:O7"/>
    <mergeCell ref="B9:B10"/>
    <mergeCell ref="C9:C10"/>
    <mergeCell ref="D9:L9"/>
    <mergeCell ref="M9:O10"/>
  </mergeCells>
  <printOptions horizontalCentered="1"/>
  <pageMargins left="0.70866141732283472" right="0.70866141732283472" top="0.74803149606299213" bottom="0.74803149606299213" header="0.31496062992125984" footer="0.31496062992125984"/>
  <pageSetup scale="32" orientation="portrait" r:id="rId1"/>
  <headerFooter>
    <oddHeader>&amp;A</oddHeader>
    <oddFooter>&amp;F</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pageSetUpPr fitToPage="1"/>
  </sheetPr>
  <dimension ref="A1:R180"/>
  <sheetViews>
    <sheetView topLeftCell="A62" zoomScale="95" zoomScaleNormal="95" workbookViewId="0">
      <selection activeCell="C76" sqref="C76:P76"/>
    </sheetView>
  </sheetViews>
  <sheetFormatPr baseColWidth="10" defaultColWidth="9.1796875" defaultRowHeight="12.5" x14ac:dyDescent="0.25"/>
  <cols>
    <col min="1" max="1" width="3" style="1" customWidth="1"/>
    <col min="2" max="2" width="34.7265625" style="1" customWidth="1"/>
    <col min="3" max="3" width="10.26953125" style="1" customWidth="1"/>
    <col min="4" max="4" width="5" style="1" bestFit="1" customWidth="1"/>
    <col min="5" max="5" width="4.7265625" style="1" bestFit="1" customWidth="1"/>
    <col min="6" max="6" width="12" style="1" bestFit="1" customWidth="1"/>
    <col min="7" max="7" width="5.453125" style="1" bestFit="1" customWidth="1"/>
    <col min="8" max="8" width="5.1796875" style="1" bestFit="1" customWidth="1"/>
    <col min="9" max="9" width="9.54296875" style="1" bestFit="1" customWidth="1"/>
    <col min="10" max="10" width="4.1796875" style="1" bestFit="1" customWidth="1"/>
    <col min="11" max="11" width="6.453125" style="1" bestFit="1" customWidth="1"/>
    <col min="12" max="12" width="9.54296875" style="1" bestFit="1" customWidth="1"/>
    <col min="13" max="13" width="8.453125" style="1" customWidth="1"/>
    <col min="14" max="14" width="8.1796875" style="1" customWidth="1"/>
    <col min="15" max="15" width="11" style="1" customWidth="1"/>
    <col min="16" max="16" width="23" style="1" customWidth="1"/>
    <col min="17" max="17" width="3.26953125" style="1" customWidth="1"/>
    <col min="18" max="18" width="11.453125" style="2" customWidth="1"/>
    <col min="19" max="16384" width="9.1796875" style="1"/>
  </cols>
  <sheetData>
    <row r="1" spans="2:18" ht="13" thickBot="1" x14ac:dyDescent="0.3">
      <c r="B1" s="10"/>
      <c r="C1" s="10"/>
      <c r="D1" s="10"/>
      <c r="E1" s="10"/>
      <c r="F1" s="10"/>
      <c r="G1" s="10"/>
      <c r="H1" s="10"/>
      <c r="I1" s="10"/>
      <c r="J1" s="10"/>
      <c r="K1" s="10"/>
      <c r="L1" s="10"/>
      <c r="M1" s="10"/>
      <c r="N1" s="10"/>
      <c r="O1" s="10"/>
      <c r="P1" s="10"/>
    </row>
    <row r="2" spans="2:18" ht="16.5" customHeight="1" x14ac:dyDescent="0.25">
      <c r="B2" s="542"/>
      <c r="C2" s="554" t="s">
        <v>109</v>
      </c>
      <c r="D2" s="555"/>
      <c r="E2" s="555"/>
      <c r="F2" s="555"/>
      <c r="G2" s="555"/>
      <c r="H2" s="555"/>
      <c r="I2" s="555"/>
      <c r="J2" s="555"/>
      <c r="K2" s="555"/>
      <c r="L2" s="555"/>
      <c r="M2" s="556"/>
      <c r="N2" s="557" t="s">
        <v>108</v>
      </c>
      <c r="O2" s="558"/>
      <c r="P2" s="559"/>
      <c r="R2" s="54"/>
    </row>
    <row r="3" spans="2:18" ht="15.75" customHeight="1" x14ac:dyDescent="0.25">
      <c r="B3" s="543"/>
      <c r="C3" s="560" t="s">
        <v>107</v>
      </c>
      <c r="D3" s="561"/>
      <c r="E3" s="561"/>
      <c r="F3" s="561"/>
      <c r="G3" s="561"/>
      <c r="H3" s="561"/>
      <c r="I3" s="561"/>
      <c r="J3" s="561"/>
      <c r="K3" s="561"/>
      <c r="L3" s="561"/>
      <c r="M3" s="562"/>
      <c r="N3" s="563" t="s">
        <v>106</v>
      </c>
      <c r="O3" s="564"/>
      <c r="P3" s="565"/>
      <c r="R3" s="54"/>
    </row>
    <row r="4" spans="2:18" ht="15.75" customHeight="1" x14ac:dyDescent="0.25">
      <c r="B4" s="543"/>
      <c r="C4" s="560" t="s">
        <v>105</v>
      </c>
      <c r="D4" s="561"/>
      <c r="E4" s="561"/>
      <c r="F4" s="561"/>
      <c r="G4" s="561"/>
      <c r="H4" s="561"/>
      <c r="I4" s="561"/>
      <c r="J4" s="561"/>
      <c r="K4" s="561"/>
      <c r="L4" s="561"/>
      <c r="M4" s="562"/>
      <c r="N4" s="563" t="s">
        <v>104</v>
      </c>
      <c r="O4" s="564"/>
      <c r="P4" s="565"/>
      <c r="R4" s="54"/>
    </row>
    <row r="5" spans="2:18" ht="16.5" customHeight="1" thickBot="1" x14ac:dyDescent="0.3">
      <c r="B5" s="544"/>
      <c r="C5" s="566" t="s">
        <v>103</v>
      </c>
      <c r="D5" s="567"/>
      <c r="E5" s="567"/>
      <c r="F5" s="567"/>
      <c r="G5" s="567"/>
      <c r="H5" s="567"/>
      <c r="I5" s="567"/>
      <c r="J5" s="567"/>
      <c r="K5" s="567"/>
      <c r="L5" s="567"/>
      <c r="M5" s="568"/>
      <c r="N5" s="569" t="s">
        <v>102</v>
      </c>
      <c r="O5" s="570"/>
      <c r="P5" s="571"/>
      <c r="R5" s="54"/>
    </row>
    <row r="6" spans="2:18" ht="13" thickBot="1" x14ac:dyDescent="0.3">
      <c r="B6" s="10"/>
      <c r="C6" s="10"/>
      <c r="D6" s="10"/>
      <c r="E6" s="10"/>
      <c r="F6" s="10"/>
      <c r="G6" s="10"/>
      <c r="H6" s="10"/>
      <c r="I6" s="10"/>
      <c r="J6" s="10"/>
      <c r="K6" s="10"/>
      <c r="L6" s="10"/>
      <c r="M6" s="10"/>
      <c r="N6" s="10"/>
      <c r="O6" s="10"/>
      <c r="P6" s="10"/>
      <c r="R6" s="54"/>
    </row>
    <row r="7" spans="2:18" x14ac:dyDescent="0.25">
      <c r="B7" s="575" t="s">
        <v>101</v>
      </c>
      <c r="C7" s="576"/>
      <c r="D7" s="576"/>
      <c r="E7" s="576"/>
      <c r="F7" s="576"/>
      <c r="G7" s="576"/>
      <c r="H7" s="576"/>
      <c r="I7" s="576"/>
      <c r="J7" s="576"/>
      <c r="K7" s="576"/>
      <c r="L7" s="576"/>
      <c r="M7" s="576"/>
      <c r="N7" s="576"/>
      <c r="O7" s="576"/>
      <c r="P7" s="577"/>
      <c r="R7" s="54"/>
    </row>
    <row r="8" spans="2:18" ht="13" thickBot="1" x14ac:dyDescent="0.3">
      <c r="B8" s="578"/>
      <c r="C8" s="579"/>
      <c r="D8" s="579"/>
      <c r="E8" s="579"/>
      <c r="F8" s="579"/>
      <c r="G8" s="579"/>
      <c r="H8" s="579"/>
      <c r="I8" s="579"/>
      <c r="J8" s="579"/>
      <c r="K8" s="579"/>
      <c r="L8" s="579"/>
      <c r="M8" s="579"/>
      <c r="N8" s="579"/>
      <c r="O8" s="579"/>
      <c r="P8" s="580"/>
    </row>
    <row r="9" spans="2:18" ht="6.75" customHeight="1" thickBot="1" x14ac:dyDescent="0.3">
      <c r="B9" s="581"/>
      <c r="C9" s="581"/>
      <c r="D9" s="581"/>
      <c r="E9" s="581"/>
      <c r="F9" s="581"/>
      <c r="G9" s="581"/>
      <c r="H9" s="581"/>
      <c r="I9" s="581"/>
      <c r="J9" s="581"/>
      <c r="K9" s="581"/>
      <c r="L9" s="581"/>
      <c r="M9" s="581"/>
      <c r="N9" s="581"/>
      <c r="O9" s="581"/>
      <c r="P9" s="581"/>
    </row>
    <row r="10" spans="2:18" ht="26.25" customHeight="1" thickBot="1" x14ac:dyDescent="0.3">
      <c r="B10" s="53" t="s">
        <v>100</v>
      </c>
      <c r="C10" s="322">
        <v>2024</v>
      </c>
      <c r="D10" s="323"/>
      <c r="E10" s="323"/>
      <c r="F10" s="323"/>
      <c r="G10" s="323"/>
      <c r="H10" s="323"/>
      <c r="I10" s="324"/>
      <c r="J10" s="582" t="s">
        <v>99</v>
      </c>
      <c r="K10" s="583"/>
      <c r="L10" s="583"/>
      <c r="M10" s="583"/>
      <c r="N10" s="338" t="s">
        <v>98</v>
      </c>
      <c r="O10" s="339"/>
      <c r="P10" s="340"/>
    </row>
    <row r="11" spans="2:18" ht="4.5" customHeight="1" thickBot="1" x14ac:dyDescent="0.3">
      <c r="B11" s="584"/>
      <c r="C11" s="585"/>
      <c r="D11" s="585"/>
      <c r="E11" s="585"/>
      <c r="F11" s="585"/>
      <c r="G11" s="585"/>
      <c r="H11" s="585"/>
      <c r="I11" s="585"/>
      <c r="J11" s="585"/>
      <c r="K11" s="585"/>
      <c r="L11" s="585"/>
      <c r="M11" s="585"/>
      <c r="N11" s="585"/>
      <c r="O11" s="585"/>
      <c r="P11" s="586"/>
    </row>
    <row r="12" spans="2:18" ht="13.5" thickBot="1" x14ac:dyDescent="0.35">
      <c r="B12" s="51" t="s">
        <v>97</v>
      </c>
      <c r="C12" s="587" t="s">
        <v>13</v>
      </c>
      <c r="D12" s="587"/>
      <c r="E12" s="587"/>
      <c r="F12" s="587"/>
      <c r="G12" s="587"/>
      <c r="H12" s="587"/>
      <c r="I12" s="587"/>
      <c r="J12" s="587"/>
      <c r="K12" s="587"/>
      <c r="L12" s="587"/>
      <c r="M12" s="587"/>
      <c r="N12" s="587"/>
      <c r="O12" s="587"/>
      <c r="P12" s="588"/>
    </row>
    <row r="13" spans="2:18" ht="4.5" customHeight="1" thickBot="1" x14ac:dyDescent="0.35">
      <c r="B13" s="589"/>
      <c r="C13" s="590"/>
      <c r="D13" s="590"/>
      <c r="E13" s="590"/>
      <c r="F13" s="590"/>
      <c r="G13" s="590"/>
      <c r="H13" s="590"/>
      <c r="I13" s="590"/>
      <c r="J13" s="590"/>
      <c r="K13" s="590"/>
      <c r="L13" s="590"/>
      <c r="M13" s="590"/>
      <c r="N13" s="590"/>
      <c r="O13" s="590"/>
      <c r="P13" s="591"/>
    </row>
    <row r="14" spans="2:18" ht="18" customHeight="1" thickBot="1" x14ac:dyDescent="0.3">
      <c r="B14" s="51" t="s">
        <v>96</v>
      </c>
      <c r="C14" s="592" t="s">
        <v>183</v>
      </c>
      <c r="D14" s="593"/>
      <c r="E14" s="593"/>
      <c r="F14" s="593"/>
      <c r="G14" s="593"/>
      <c r="H14" s="593"/>
      <c r="I14" s="593"/>
      <c r="J14" s="593"/>
      <c r="K14" s="593"/>
      <c r="L14" s="593"/>
      <c r="M14" s="593"/>
      <c r="N14" s="593"/>
      <c r="O14" s="593"/>
      <c r="P14" s="594"/>
    </row>
    <row r="15" spans="2:18" ht="4.5" customHeight="1" thickBot="1" x14ac:dyDescent="0.35">
      <c r="B15" s="572"/>
      <c r="C15" s="573"/>
      <c r="D15" s="573"/>
      <c r="E15" s="573"/>
      <c r="F15" s="573"/>
      <c r="G15" s="573"/>
      <c r="H15" s="573"/>
      <c r="I15" s="573"/>
      <c r="J15" s="573"/>
      <c r="K15" s="573"/>
      <c r="L15" s="573"/>
      <c r="M15" s="573"/>
      <c r="N15" s="573"/>
      <c r="O15" s="573"/>
      <c r="P15" s="574"/>
    </row>
    <row r="16" spans="2:18" ht="32.25" customHeight="1" thickBot="1" x14ac:dyDescent="0.3">
      <c r="B16" s="51" t="s">
        <v>94</v>
      </c>
      <c r="C16" s="592" t="s">
        <v>182</v>
      </c>
      <c r="D16" s="593"/>
      <c r="E16" s="593"/>
      <c r="F16" s="593"/>
      <c r="G16" s="593"/>
      <c r="H16" s="593"/>
      <c r="I16" s="593"/>
      <c r="J16" s="593"/>
      <c r="K16" s="593"/>
      <c r="L16" s="593"/>
      <c r="M16" s="593"/>
      <c r="N16" s="593"/>
      <c r="O16" s="593"/>
      <c r="P16" s="594"/>
    </row>
    <row r="17" spans="2:18" ht="4.5" customHeight="1" thickBot="1" x14ac:dyDescent="0.35">
      <c r="B17" s="572"/>
      <c r="C17" s="573"/>
      <c r="D17" s="573"/>
      <c r="E17" s="573"/>
      <c r="F17" s="573"/>
      <c r="G17" s="573"/>
      <c r="H17" s="573"/>
      <c r="I17" s="573"/>
      <c r="J17" s="573"/>
      <c r="K17" s="573"/>
      <c r="L17" s="573"/>
      <c r="M17" s="573"/>
      <c r="N17" s="573"/>
      <c r="O17" s="573"/>
      <c r="P17" s="574"/>
    </row>
    <row r="18" spans="2:18" ht="26.25" customHeight="1" thickBot="1" x14ac:dyDescent="0.3">
      <c r="B18" s="51" t="s">
        <v>92</v>
      </c>
      <c r="C18" s="598" t="s">
        <v>314</v>
      </c>
      <c r="D18" s="599"/>
      <c r="E18" s="599"/>
      <c r="F18" s="599"/>
      <c r="G18" s="599"/>
      <c r="H18" s="599"/>
      <c r="I18" s="599"/>
      <c r="J18" s="599"/>
      <c r="K18" s="599"/>
      <c r="L18" s="599"/>
      <c r="M18" s="599"/>
      <c r="N18" s="599"/>
      <c r="O18" s="599"/>
      <c r="P18" s="600"/>
    </row>
    <row r="19" spans="2:18" ht="4.5" customHeight="1" thickBot="1" x14ac:dyDescent="0.35">
      <c r="B19" s="601"/>
      <c r="C19" s="601"/>
      <c r="D19" s="601"/>
      <c r="E19" s="601"/>
      <c r="F19" s="601"/>
      <c r="G19" s="601"/>
      <c r="H19" s="601"/>
      <c r="I19" s="601"/>
      <c r="J19" s="601"/>
      <c r="K19" s="601"/>
      <c r="L19" s="601"/>
      <c r="M19" s="601"/>
      <c r="N19" s="601"/>
      <c r="O19" s="601"/>
      <c r="P19" s="601"/>
    </row>
    <row r="20" spans="2:18" ht="17.25" customHeight="1" thickBot="1" x14ac:dyDescent="0.35">
      <c r="B20" s="602" t="s">
        <v>91</v>
      </c>
      <c r="C20" s="603"/>
      <c r="D20" s="603"/>
      <c r="E20" s="603"/>
      <c r="F20" s="603"/>
      <c r="G20" s="603"/>
      <c r="H20" s="603"/>
      <c r="I20" s="603"/>
      <c r="J20" s="603"/>
      <c r="K20" s="603"/>
      <c r="L20" s="603"/>
      <c r="M20" s="603"/>
      <c r="N20" s="603"/>
      <c r="O20" s="603"/>
      <c r="P20" s="604"/>
    </row>
    <row r="21" spans="2:18" ht="4.5" customHeight="1" thickBot="1" x14ac:dyDescent="0.35">
      <c r="B21" s="605"/>
      <c r="C21" s="606"/>
      <c r="D21" s="606"/>
      <c r="E21" s="606"/>
      <c r="F21" s="606"/>
      <c r="G21" s="606"/>
      <c r="H21" s="606"/>
      <c r="I21" s="606"/>
      <c r="J21" s="606"/>
      <c r="K21" s="606"/>
      <c r="L21" s="606"/>
      <c r="M21" s="606"/>
      <c r="N21" s="606"/>
      <c r="O21" s="606"/>
      <c r="P21" s="607"/>
    </row>
    <row r="22" spans="2:18" ht="59.25" customHeight="1" thickBot="1" x14ac:dyDescent="0.3">
      <c r="B22" s="51" t="s">
        <v>90</v>
      </c>
      <c r="C22" s="518" t="s">
        <v>166</v>
      </c>
      <c r="D22" s="608"/>
      <c r="E22" s="608"/>
      <c r="F22" s="608"/>
      <c r="G22" s="608"/>
      <c r="H22" s="608"/>
      <c r="I22" s="608"/>
      <c r="J22" s="608"/>
      <c r="K22" s="608"/>
      <c r="L22" s="608"/>
      <c r="M22" s="608"/>
      <c r="N22" s="608"/>
      <c r="O22" s="608"/>
      <c r="P22" s="609"/>
    </row>
    <row r="23" spans="2:18" ht="4.5" customHeight="1" thickBot="1" x14ac:dyDescent="0.35">
      <c r="B23" s="572"/>
      <c r="C23" s="573"/>
      <c r="D23" s="573"/>
      <c r="E23" s="573"/>
      <c r="F23" s="573"/>
      <c r="G23" s="573"/>
      <c r="H23" s="573"/>
      <c r="I23" s="573"/>
      <c r="J23" s="573"/>
      <c r="K23" s="573"/>
      <c r="L23" s="573"/>
      <c r="M23" s="573"/>
      <c r="N23" s="573"/>
      <c r="O23" s="573"/>
      <c r="P23" s="574"/>
    </row>
    <row r="24" spans="2:18" ht="30.75" customHeight="1" x14ac:dyDescent="0.25">
      <c r="B24" s="730" t="s">
        <v>88</v>
      </c>
      <c r="C24" s="716" t="s">
        <v>181</v>
      </c>
      <c r="D24" s="717"/>
      <c r="E24" s="717"/>
      <c r="F24" s="717"/>
      <c r="G24" s="717"/>
      <c r="H24" s="717"/>
      <c r="I24" s="717"/>
      <c r="J24" s="717"/>
      <c r="K24" s="717"/>
      <c r="L24" s="717"/>
      <c r="M24" s="717"/>
      <c r="N24" s="717"/>
      <c r="O24" s="717"/>
      <c r="P24" s="718"/>
    </row>
    <row r="25" spans="2:18" ht="33.75" customHeight="1" thickBot="1" x14ac:dyDescent="0.3">
      <c r="B25" s="731"/>
      <c r="C25" s="615" t="s">
        <v>164</v>
      </c>
      <c r="D25" s="616"/>
      <c r="E25" s="616"/>
      <c r="F25" s="616"/>
      <c r="G25" s="616"/>
      <c r="H25" s="616"/>
      <c r="I25" s="616"/>
      <c r="J25" s="616"/>
      <c r="K25" s="616"/>
      <c r="L25" s="616"/>
      <c r="M25" s="616"/>
      <c r="N25" s="616"/>
      <c r="O25" s="616"/>
      <c r="P25" s="617"/>
    </row>
    <row r="26" spans="2:18" ht="4.5" customHeight="1" thickBot="1" x14ac:dyDescent="0.35">
      <c r="B26" s="589"/>
      <c r="C26" s="590"/>
      <c r="D26" s="590"/>
      <c r="E26" s="590"/>
      <c r="F26" s="590"/>
      <c r="G26" s="590"/>
      <c r="H26" s="590"/>
      <c r="I26" s="590"/>
      <c r="J26" s="590"/>
      <c r="K26" s="590"/>
      <c r="L26" s="590"/>
      <c r="M26" s="590"/>
      <c r="N26" s="590"/>
      <c r="O26" s="590"/>
      <c r="P26" s="591"/>
    </row>
    <row r="27" spans="2:18" s="3" customFormat="1" ht="48.65" customHeight="1" thickBot="1" x14ac:dyDescent="0.4">
      <c r="B27" s="51" t="s">
        <v>85</v>
      </c>
      <c r="C27" s="52">
        <v>0.06</v>
      </c>
      <c r="D27" s="472" t="s">
        <v>180</v>
      </c>
      <c r="E27" s="472"/>
      <c r="F27" s="472"/>
      <c r="G27" s="472"/>
      <c r="H27" s="472"/>
      <c r="I27" s="472"/>
      <c r="J27" s="472"/>
      <c r="K27" s="472"/>
      <c r="L27" s="472"/>
      <c r="M27" s="472"/>
      <c r="N27" s="142">
        <v>0.8</v>
      </c>
      <c r="O27" s="753" t="s">
        <v>179</v>
      </c>
      <c r="P27" s="754"/>
      <c r="R27" s="22"/>
    </row>
    <row r="28" spans="2:18" ht="4.5" customHeight="1" thickBot="1" x14ac:dyDescent="0.35">
      <c r="B28" s="595"/>
      <c r="C28" s="596"/>
      <c r="D28" s="596"/>
      <c r="E28" s="596"/>
      <c r="F28" s="596"/>
      <c r="G28" s="596"/>
      <c r="H28" s="596"/>
      <c r="I28" s="596"/>
      <c r="J28" s="596"/>
      <c r="K28" s="596"/>
      <c r="L28" s="596"/>
      <c r="M28" s="596"/>
      <c r="N28" s="596"/>
      <c r="O28" s="596"/>
      <c r="P28" s="597"/>
    </row>
    <row r="29" spans="2:18" s="3" customFormat="1" ht="19.5" customHeight="1" thickBot="1" x14ac:dyDescent="0.4">
      <c r="B29" s="51" t="s">
        <v>83</v>
      </c>
      <c r="C29" s="50" t="s">
        <v>82</v>
      </c>
      <c r="D29" s="621" t="s">
        <v>162</v>
      </c>
      <c r="E29" s="622"/>
      <c r="F29" s="622"/>
      <c r="G29" s="623"/>
      <c r="H29" s="624" t="s">
        <v>80</v>
      </c>
      <c r="I29" s="624"/>
      <c r="J29" s="624"/>
      <c r="K29" s="621" t="s">
        <v>161</v>
      </c>
      <c r="L29" s="622"/>
      <c r="M29" s="623"/>
      <c r="N29" s="625" t="s">
        <v>78</v>
      </c>
      <c r="O29" s="626"/>
      <c r="P29" s="49" t="s">
        <v>160</v>
      </c>
      <c r="R29" s="22"/>
    </row>
    <row r="30" spans="2:18" ht="4.5" customHeight="1" thickBot="1" x14ac:dyDescent="0.35">
      <c r="B30" s="627"/>
      <c r="C30" s="601"/>
      <c r="D30" s="601"/>
      <c r="E30" s="601"/>
      <c r="F30" s="601"/>
      <c r="G30" s="601"/>
      <c r="H30" s="601"/>
      <c r="I30" s="601"/>
      <c r="J30" s="601"/>
      <c r="K30" s="601"/>
      <c r="L30" s="601"/>
      <c r="M30" s="601"/>
      <c r="N30" s="601"/>
      <c r="O30" s="601"/>
      <c r="P30" s="628"/>
    </row>
    <row r="31" spans="2:18" ht="13.5" thickBot="1" x14ac:dyDescent="0.35">
      <c r="B31" s="48" t="s">
        <v>69</v>
      </c>
      <c r="C31" s="620" t="s">
        <v>76</v>
      </c>
      <c r="D31" s="587"/>
      <c r="E31" s="587"/>
      <c r="F31" s="587"/>
      <c r="G31" s="587"/>
      <c r="H31" s="587"/>
      <c r="I31" s="587"/>
      <c r="J31" s="587"/>
      <c r="K31" s="587"/>
      <c r="L31" s="587"/>
      <c r="M31" s="587"/>
      <c r="N31" s="587"/>
      <c r="O31" s="587"/>
      <c r="P31" s="588"/>
    </row>
    <row r="32" spans="2:18" ht="4.5" customHeight="1" thickBot="1" x14ac:dyDescent="0.35">
      <c r="B32" s="572"/>
      <c r="C32" s="573"/>
      <c r="D32" s="573"/>
      <c r="E32" s="573"/>
      <c r="F32" s="573"/>
      <c r="G32" s="573"/>
      <c r="H32" s="573"/>
      <c r="I32" s="573"/>
      <c r="J32" s="573"/>
      <c r="K32" s="573"/>
      <c r="L32" s="573"/>
      <c r="M32" s="573"/>
      <c r="N32" s="573"/>
      <c r="O32" s="573"/>
      <c r="P32" s="574"/>
    </row>
    <row r="33" spans="2:18" ht="13.5" thickBot="1" x14ac:dyDescent="0.35">
      <c r="B33" s="48" t="s">
        <v>75</v>
      </c>
      <c r="C33" s="629" t="s">
        <v>35</v>
      </c>
      <c r="D33" s="587"/>
      <c r="E33" s="587"/>
      <c r="F33" s="587"/>
      <c r="G33" s="587"/>
      <c r="H33" s="587"/>
      <c r="I33" s="587"/>
      <c r="J33" s="587"/>
      <c r="K33" s="587"/>
      <c r="L33" s="587"/>
      <c r="M33" s="587"/>
      <c r="N33" s="587"/>
      <c r="O33" s="587"/>
      <c r="P33" s="588"/>
    </row>
    <row r="34" spans="2:18" ht="4.5" customHeight="1" thickBot="1" x14ac:dyDescent="0.35">
      <c r="B34" s="572"/>
      <c r="C34" s="573"/>
      <c r="D34" s="573"/>
      <c r="E34" s="573"/>
      <c r="F34" s="573"/>
      <c r="G34" s="573"/>
      <c r="H34" s="573"/>
      <c r="I34" s="573"/>
      <c r="J34" s="573"/>
      <c r="K34" s="573"/>
      <c r="L34" s="573"/>
      <c r="M34" s="573"/>
      <c r="N34" s="573"/>
      <c r="O34" s="573"/>
      <c r="P34" s="574"/>
    </row>
    <row r="35" spans="2:18" ht="13.5" thickBot="1" x14ac:dyDescent="0.35">
      <c r="B35" s="48" t="s">
        <v>74</v>
      </c>
      <c r="C35" s="629" t="s">
        <v>35</v>
      </c>
      <c r="D35" s="587"/>
      <c r="E35" s="587"/>
      <c r="F35" s="587"/>
      <c r="G35" s="587"/>
      <c r="H35" s="587"/>
      <c r="I35" s="587"/>
      <c r="J35" s="587"/>
      <c r="K35" s="587"/>
      <c r="L35" s="587"/>
      <c r="M35" s="587"/>
      <c r="N35" s="587"/>
      <c r="O35" s="587"/>
      <c r="P35" s="588"/>
    </row>
    <row r="36" spans="2:18" ht="4.5" customHeight="1" thickBot="1" x14ac:dyDescent="0.35">
      <c r="B36" s="589"/>
      <c r="C36" s="590"/>
      <c r="D36" s="590"/>
      <c r="E36" s="590"/>
      <c r="F36" s="590"/>
      <c r="G36" s="590"/>
      <c r="H36" s="590"/>
      <c r="I36" s="590"/>
      <c r="J36" s="590"/>
      <c r="K36" s="590"/>
      <c r="L36" s="590"/>
      <c r="M36" s="590"/>
      <c r="N36" s="590"/>
      <c r="O36" s="590"/>
      <c r="P36" s="591"/>
    </row>
    <row r="37" spans="2:18" ht="16.5" customHeight="1" thickBot="1" x14ac:dyDescent="0.35">
      <c r="B37" s="48" t="s">
        <v>73</v>
      </c>
      <c r="C37" s="620" t="s">
        <v>35</v>
      </c>
      <c r="D37" s="587"/>
      <c r="E37" s="587"/>
      <c r="F37" s="587"/>
      <c r="G37" s="587"/>
      <c r="H37" s="587"/>
      <c r="I37" s="587"/>
      <c r="J37" s="587"/>
      <c r="K37" s="587"/>
      <c r="L37" s="587"/>
      <c r="M37" s="587"/>
      <c r="N37" s="587"/>
      <c r="O37" s="587"/>
      <c r="P37" s="588"/>
    </row>
    <row r="38" spans="2:18" ht="4.5" customHeight="1" thickBot="1" x14ac:dyDescent="0.35">
      <c r="B38" s="41"/>
      <c r="C38" s="40"/>
      <c r="D38" s="40"/>
      <c r="E38" s="40"/>
      <c r="F38" s="40"/>
      <c r="G38" s="40"/>
      <c r="H38" s="40"/>
      <c r="I38" s="40"/>
      <c r="J38" s="40"/>
      <c r="K38" s="40"/>
      <c r="L38" s="40"/>
      <c r="M38" s="40"/>
      <c r="N38" s="40"/>
      <c r="O38" s="40"/>
      <c r="P38" s="39"/>
    </row>
    <row r="39" spans="2:18" ht="13.5" thickBot="1" x14ac:dyDescent="0.35">
      <c r="B39" s="633" t="s">
        <v>72</v>
      </c>
      <c r="C39" s="634"/>
      <c r="D39" s="634"/>
      <c r="E39" s="634"/>
      <c r="F39" s="634"/>
      <c r="G39" s="634"/>
      <c r="H39" s="634"/>
      <c r="I39" s="634"/>
      <c r="J39" s="634"/>
      <c r="K39" s="634"/>
      <c r="L39" s="634"/>
      <c r="M39" s="634"/>
      <c r="N39" s="634"/>
      <c r="O39" s="635"/>
      <c r="P39" s="636"/>
    </row>
    <row r="40" spans="2:18" s="45" customFormat="1" ht="21.75" customHeight="1" x14ac:dyDescent="0.35">
      <c r="B40" s="47" t="s">
        <v>71</v>
      </c>
      <c r="C40" s="637" t="s">
        <v>70</v>
      </c>
      <c r="D40" s="638"/>
      <c r="E40" s="638"/>
      <c r="F40" s="638"/>
      <c r="G40" s="639"/>
      <c r="H40" s="637" t="s">
        <v>69</v>
      </c>
      <c r="I40" s="638"/>
      <c r="J40" s="638"/>
      <c r="K40" s="638"/>
      <c r="L40" s="639"/>
      <c r="M40" s="637" t="s">
        <v>68</v>
      </c>
      <c r="N40" s="638"/>
      <c r="O40" s="640"/>
      <c r="P40" s="639"/>
      <c r="R40" s="46"/>
    </row>
    <row r="41" spans="2:18" s="3" customFormat="1" ht="63.75" customHeight="1" x14ac:dyDescent="0.35">
      <c r="B41" s="44" t="str">
        <f>+C24</f>
        <v>Numerador: saldo gestionado en el trimestre (saldo de cartera al iniciar el trimestre + saldo de cartera que ingresó en el trimestre - saldo de cartera al fializar el trimestre)</v>
      </c>
      <c r="C41" s="641" t="s">
        <v>158</v>
      </c>
      <c r="D41" s="642"/>
      <c r="E41" s="642"/>
      <c r="F41" s="642"/>
      <c r="G41" s="643"/>
      <c r="H41" s="476" t="s">
        <v>129</v>
      </c>
      <c r="I41" s="476"/>
      <c r="J41" s="476"/>
      <c r="K41" s="476"/>
      <c r="L41" s="476"/>
      <c r="M41" s="476" t="s">
        <v>157</v>
      </c>
      <c r="N41" s="476"/>
      <c r="O41" s="476"/>
      <c r="P41" s="477"/>
      <c r="R41" s="22"/>
    </row>
    <row r="42" spans="2:18" s="3" customFormat="1" ht="56.25" customHeight="1" thickBot="1" x14ac:dyDescent="0.4">
      <c r="B42" s="43" t="str">
        <f>+C25</f>
        <v>Denominador: saldo a gestionar en el trimestre (saldo de cartera al inicar el trimestrre + el saldo de cartera que ingresó en el trimestre)</v>
      </c>
      <c r="C42" s="644" t="s">
        <v>158</v>
      </c>
      <c r="D42" s="645"/>
      <c r="E42" s="645"/>
      <c r="F42" s="645"/>
      <c r="G42" s="646"/>
      <c r="H42" s="647" t="s">
        <v>129</v>
      </c>
      <c r="I42" s="647"/>
      <c r="J42" s="647"/>
      <c r="K42" s="647"/>
      <c r="L42" s="647"/>
      <c r="M42" s="647" t="s">
        <v>157</v>
      </c>
      <c r="N42" s="647"/>
      <c r="O42" s="647"/>
      <c r="P42" s="648"/>
      <c r="R42" s="22"/>
    </row>
    <row r="43" spans="2:18" ht="9" customHeight="1" thickBot="1" x14ac:dyDescent="0.35">
      <c r="B43" s="141"/>
      <c r="C43" s="42"/>
      <c r="D43" s="42"/>
      <c r="E43" s="42"/>
      <c r="F43" s="42"/>
      <c r="G43" s="42"/>
      <c r="H43" s="42"/>
      <c r="I43" s="42"/>
      <c r="J43" s="42"/>
      <c r="K43" s="42"/>
      <c r="L43" s="42"/>
      <c r="M43" s="42"/>
      <c r="N43" s="42"/>
      <c r="O43" s="42"/>
      <c r="P43" s="140"/>
    </row>
    <row r="44" spans="2:18" ht="13.5" customHeight="1" thickBot="1" x14ac:dyDescent="0.35">
      <c r="B44" s="602" t="s">
        <v>64</v>
      </c>
      <c r="C44" s="603"/>
      <c r="D44" s="603"/>
      <c r="E44" s="603"/>
      <c r="F44" s="603"/>
      <c r="G44" s="603"/>
      <c r="H44" s="603"/>
      <c r="I44" s="603"/>
      <c r="J44" s="603"/>
      <c r="K44" s="603"/>
      <c r="L44" s="603"/>
      <c r="M44" s="603"/>
      <c r="N44" s="603"/>
      <c r="O44" s="603"/>
      <c r="P44" s="604"/>
    </row>
    <row r="45" spans="2:18" ht="4.5" customHeight="1" thickBot="1" x14ac:dyDescent="0.35">
      <c r="B45" s="41"/>
      <c r="C45" s="40"/>
      <c r="D45" s="40"/>
      <c r="E45" s="40"/>
      <c r="F45" s="40"/>
      <c r="G45" s="40"/>
      <c r="H45" s="40"/>
      <c r="I45" s="40"/>
      <c r="J45" s="40"/>
      <c r="K45" s="40"/>
      <c r="L45" s="40"/>
      <c r="M45" s="40"/>
      <c r="N45" s="40"/>
      <c r="O45" s="40"/>
      <c r="P45" s="39"/>
    </row>
    <row r="46" spans="2:18" ht="13" x14ac:dyDescent="0.3">
      <c r="B46" s="610" t="s">
        <v>63</v>
      </c>
      <c r="C46" s="38" t="s">
        <v>62</v>
      </c>
      <c r="D46" s="37" t="s">
        <v>61</v>
      </c>
      <c r="E46" s="37" t="s">
        <v>60</v>
      </c>
      <c r="F46" s="37" t="s">
        <v>59</v>
      </c>
      <c r="G46" s="37" t="s">
        <v>58</v>
      </c>
      <c r="H46" s="37" t="s">
        <v>57</v>
      </c>
      <c r="I46" s="37" t="s">
        <v>56</v>
      </c>
      <c r="J46" s="37" t="s">
        <v>55</v>
      </c>
      <c r="K46" s="37" t="s">
        <v>54</v>
      </c>
      <c r="L46" s="37" t="s">
        <v>53</v>
      </c>
      <c r="M46" s="37" t="s">
        <v>52</v>
      </c>
      <c r="N46" s="37" t="s">
        <v>51</v>
      </c>
      <c r="O46" s="37" t="s">
        <v>50</v>
      </c>
      <c r="P46" s="113" t="s">
        <v>308</v>
      </c>
    </row>
    <row r="47" spans="2:18" ht="13" x14ac:dyDescent="0.3">
      <c r="B47" s="649"/>
      <c r="C47" s="35" t="s">
        <v>49</v>
      </c>
      <c r="D47" s="33"/>
      <c r="E47" s="33"/>
      <c r="F47" s="34">
        <f>+C27</f>
        <v>0.06</v>
      </c>
      <c r="G47" s="33"/>
      <c r="H47" s="33"/>
      <c r="I47" s="34">
        <f>+C27</f>
        <v>0.06</v>
      </c>
      <c r="J47" s="33"/>
      <c r="K47" s="33"/>
      <c r="L47" s="34">
        <f>+N27</f>
        <v>0.8</v>
      </c>
      <c r="M47" s="33"/>
      <c r="N47" s="33"/>
      <c r="O47" s="32">
        <f>+N27</f>
        <v>0.8</v>
      </c>
      <c r="P47" s="31">
        <f>+O47</f>
        <v>0.8</v>
      </c>
    </row>
    <row r="48" spans="2:18" ht="13" x14ac:dyDescent="0.3">
      <c r="B48" s="649"/>
      <c r="C48" s="30" t="s">
        <v>48</v>
      </c>
      <c r="D48" s="29"/>
      <c r="E48" s="29"/>
      <c r="F48" s="28">
        <f>'7.1 Registro Gest Cart Contrib'!D15</f>
        <v>7.1553304370656906E-2</v>
      </c>
      <c r="G48" s="29"/>
      <c r="H48" s="29"/>
      <c r="I48" s="28">
        <f>+'7.1 Registro Gest Cart Contrib'!F15</f>
        <v>8.4305577396540002E-2</v>
      </c>
      <c r="J48" s="29"/>
      <c r="K48" s="29"/>
      <c r="L48" s="28">
        <f>'7.1 Registro Gest Cart Contrib'!H15</f>
        <v>0.75067824934578975</v>
      </c>
      <c r="M48" s="29"/>
      <c r="N48" s="29"/>
      <c r="O48" s="28">
        <f>+'7.1 Registro Gest Cart Contrib'!J15</f>
        <v>0.29648398408075655</v>
      </c>
      <c r="P48" s="27" t="e">
        <f>+'7.1 Registro Gest Cart Contrib'!#REF!</f>
        <v>#REF!</v>
      </c>
    </row>
    <row r="49" spans="2:18" s="3" customFormat="1" ht="24.75" customHeight="1" thickBot="1" x14ac:dyDescent="0.4">
      <c r="B49" s="611"/>
      <c r="C49" s="26" t="s">
        <v>47</v>
      </c>
      <c r="D49" s="25"/>
      <c r="E49" s="25"/>
      <c r="F49" s="139">
        <f>F48/F47</f>
        <v>1.1925550728442817</v>
      </c>
      <c r="G49" s="24"/>
      <c r="H49" s="24"/>
      <c r="I49" s="23">
        <f>I48/I47</f>
        <v>1.405092956609</v>
      </c>
      <c r="J49" s="24"/>
      <c r="K49" s="24"/>
      <c r="L49" s="23">
        <f>L48/L47</f>
        <v>0.93834781168223713</v>
      </c>
      <c r="M49" s="24"/>
      <c r="N49" s="24"/>
      <c r="O49" s="23">
        <f>O48/O47</f>
        <v>0.37060498010094567</v>
      </c>
      <c r="P49" s="108" t="e">
        <f>P48/P47</f>
        <v>#REF!</v>
      </c>
      <c r="R49" s="22"/>
    </row>
    <row r="50" spans="2:18" ht="4.5" customHeight="1" thickBot="1" x14ac:dyDescent="0.35">
      <c r="B50" s="21">
        <v>0.9</v>
      </c>
      <c r="C50" s="20"/>
      <c r="D50" s="20"/>
      <c r="E50" s="20"/>
      <c r="F50" s="19">
        <f>+$C$27</f>
        <v>0.06</v>
      </c>
      <c r="G50" s="20"/>
      <c r="H50" s="20"/>
      <c r="I50" s="19">
        <f>+$C$27</f>
        <v>0.06</v>
      </c>
      <c r="J50" s="20"/>
      <c r="K50" s="20"/>
      <c r="L50" s="19">
        <f>+$C$27</f>
        <v>0.06</v>
      </c>
      <c r="M50" s="20"/>
      <c r="N50" s="20"/>
      <c r="O50" s="19">
        <f>+$C$27</f>
        <v>0.06</v>
      </c>
      <c r="P50" s="83">
        <f>+$C$27</f>
        <v>0.06</v>
      </c>
    </row>
    <row r="51" spans="2:18" ht="22.5" customHeight="1" thickBot="1" x14ac:dyDescent="0.3">
      <c r="B51" s="630" t="s">
        <v>46</v>
      </c>
      <c r="C51" s="631"/>
      <c r="D51" s="631"/>
      <c r="E51" s="631"/>
      <c r="F51" s="631"/>
      <c r="G51" s="631"/>
      <c r="H51" s="631"/>
      <c r="I51" s="631"/>
      <c r="J51" s="631"/>
      <c r="K51" s="631"/>
      <c r="L51" s="631"/>
      <c r="M51" s="631"/>
      <c r="N51" s="631"/>
      <c r="O51" s="631"/>
      <c r="P51" s="632"/>
    </row>
    <row r="52" spans="2:18" x14ac:dyDescent="0.25">
      <c r="B52" s="652"/>
      <c r="C52" s="653"/>
      <c r="D52" s="653"/>
      <c r="E52" s="653"/>
      <c r="F52" s="653"/>
      <c r="G52" s="653"/>
      <c r="H52" s="653"/>
      <c r="I52" s="653"/>
      <c r="J52" s="653"/>
      <c r="K52" s="653"/>
      <c r="L52" s="653"/>
      <c r="M52" s="653"/>
      <c r="N52" s="653"/>
      <c r="O52" s="653"/>
      <c r="P52" s="654"/>
    </row>
    <row r="53" spans="2:18" x14ac:dyDescent="0.25">
      <c r="B53" s="655"/>
      <c r="C53" s="656"/>
      <c r="D53" s="656"/>
      <c r="E53" s="656"/>
      <c r="F53" s="656"/>
      <c r="G53" s="656"/>
      <c r="H53" s="656"/>
      <c r="I53" s="656"/>
      <c r="J53" s="656"/>
      <c r="K53" s="656"/>
      <c r="L53" s="656"/>
      <c r="M53" s="656"/>
      <c r="N53" s="656"/>
      <c r="O53" s="656"/>
      <c r="P53" s="657"/>
    </row>
    <row r="54" spans="2:18" x14ac:dyDescent="0.25">
      <c r="B54" s="655"/>
      <c r="C54" s="656"/>
      <c r="D54" s="656"/>
      <c r="E54" s="656"/>
      <c r="F54" s="656"/>
      <c r="G54" s="656"/>
      <c r="H54" s="656"/>
      <c r="I54" s="656"/>
      <c r="J54" s="656"/>
      <c r="K54" s="656"/>
      <c r="L54" s="656"/>
      <c r="M54" s="656"/>
      <c r="N54" s="656"/>
      <c r="O54" s="656"/>
      <c r="P54" s="657"/>
    </row>
    <row r="55" spans="2:18" x14ac:dyDescent="0.25">
      <c r="B55" s="655"/>
      <c r="C55" s="656"/>
      <c r="D55" s="656"/>
      <c r="E55" s="656"/>
      <c r="F55" s="656"/>
      <c r="G55" s="656"/>
      <c r="H55" s="656"/>
      <c r="I55" s="656"/>
      <c r="J55" s="656"/>
      <c r="K55" s="656"/>
      <c r="L55" s="656"/>
      <c r="M55" s="656"/>
      <c r="N55" s="656"/>
      <c r="O55" s="656"/>
      <c r="P55" s="657"/>
    </row>
    <row r="56" spans="2:18" x14ac:dyDescent="0.25">
      <c r="B56" s="655"/>
      <c r="C56" s="656"/>
      <c r="D56" s="656"/>
      <c r="E56" s="656"/>
      <c r="F56" s="656"/>
      <c r="G56" s="656"/>
      <c r="H56" s="656"/>
      <c r="I56" s="656"/>
      <c r="J56" s="656"/>
      <c r="K56" s="656"/>
      <c r="L56" s="656"/>
      <c r="M56" s="656"/>
      <c r="N56" s="656"/>
      <c r="O56" s="656"/>
      <c r="P56" s="657"/>
    </row>
    <row r="57" spans="2:18" x14ac:dyDescent="0.25">
      <c r="B57" s="655"/>
      <c r="C57" s="656"/>
      <c r="D57" s="656"/>
      <c r="E57" s="656"/>
      <c r="F57" s="656"/>
      <c r="G57" s="656"/>
      <c r="H57" s="656"/>
      <c r="I57" s="656"/>
      <c r="J57" s="656"/>
      <c r="K57" s="656"/>
      <c r="L57" s="656"/>
      <c r="M57" s="656"/>
      <c r="N57" s="656"/>
      <c r="O57" s="656"/>
      <c r="P57" s="657"/>
    </row>
    <row r="58" spans="2:18" x14ac:dyDescent="0.25">
      <c r="B58" s="655"/>
      <c r="C58" s="656"/>
      <c r="D58" s="656"/>
      <c r="E58" s="656"/>
      <c r="F58" s="656"/>
      <c r="G58" s="656"/>
      <c r="H58" s="656"/>
      <c r="I58" s="656"/>
      <c r="J58" s="656"/>
      <c r="K58" s="656"/>
      <c r="L58" s="656"/>
      <c r="M58" s="656"/>
      <c r="N58" s="656"/>
      <c r="O58" s="656"/>
      <c r="P58" s="657"/>
    </row>
    <row r="59" spans="2:18" x14ac:dyDescent="0.25">
      <c r="B59" s="655"/>
      <c r="C59" s="656"/>
      <c r="D59" s="656"/>
      <c r="E59" s="656"/>
      <c r="F59" s="656"/>
      <c r="G59" s="656"/>
      <c r="H59" s="656"/>
      <c r="I59" s="656"/>
      <c r="J59" s="656"/>
      <c r="K59" s="656"/>
      <c r="L59" s="656"/>
      <c r="M59" s="656"/>
      <c r="N59" s="656"/>
      <c r="O59" s="656"/>
      <c r="P59" s="657"/>
    </row>
    <row r="60" spans="2:18" x14ac:dyDescent="0.25">
      <c r="B60" s="655"/>
      <c r="C60" s="656"/>
      <c r="D60" s="656"/>
      <c r="E60" s="656"/>
      <c r="F60" s="656"/>
      <c r="G60" s="656"/>
      <c r="H60" s="656"/>
      <c r="I60" s="656"/>
      <c r="J60" s="656"/>
      <c r="K60" s="656"/>
      <c r="L60" s="656"/>
      <c r="M60" s="656"/>
      <c r="N60" s="656"/>
      <c r="O60" s="656"/>
      <c r="P60" s="657"/>
    </row>
    <row r="61" spans="2:18" x14ac:dyDescent="0.25">
      <c r="B61" s="655"/>
      <c r="C61" s="656"/>
      <c r="D61" s="656"/>
      <c r="E61" s="656"/>
      <c r="F61" s="656"/>
      <c r="G61" s="656"/>
      <c r="H61" s="656"/>
      <c r="I61" s="656"/>
      <c r="J61" s="656"/>
      <c r="K61" s="656"/>
      <c r="L61" s="656"/>
      <c r="M61" s="656"/>
      <c r="N61" s="656"/>
      <c r="O61" s="656"/>
      <c r="P61" s="657"/>
    </row>
    <row r="62" spans="2:18" x14ac:dyDescent="0.25">
      <c r="B62" s="655"/>
      <c r="C62" s="656"/>
      <c r="D62" s="656"/>
      <c r="E62" s="656"/>
      <c r="F62" s="656"/>
      <c r="G62" s="656"/>
      <c r="H62" s="656"/>
      <c r="I62" s="656"/>
      <c r="J62" s="656"/>
      <c r="K62" s="656"/>
      <c r="L62" s="656"/>
      <c r="M62" s="656"/>
      <c r="N62" s="656"/>
      <c r="O62" s="656"/>
      <c r="P62" s="657"/>
    </row>
    <row r="63" spans="2:18" x14ac:dyDescent="0.25">
      <c r="B63" s="655"/>
      <c r="C63" s="656"/>
      <c r="D63" s="656"/>
      <c r="E63" s="656"/>
      <c r="F63" s="656"/>
      <c r="G63" s="656"/>
      <c r="H63" s="656"/>
      <c r="I63" s="656"/>
      <c r="J63" s="656"/>
      <c r="K63" s="656"/>
      <c r="L63" s="656"/>
      <c r="M63" s="656"/>
      <c r="N63" s="656"/>
      <c r="O63" s="656"/>
      <c r="P63" s="657"/>
    </row>
    <row r="64" spans="2:18" x14ac:dyDescent="0.25">
      <c r="B64" s="655"/>
      <c r="C64" s="656"/>
      <c r="D64" s="656"/>
      <c r="E64" s="656"/>
      <c r="F64" s="656"/>
      <c r="G64" s="656"/>
      <c r="H64" s="656"/>
      <c r="I64" s="656"/>
      <c r="J64" s="656"/>
      <c r="K64" s="656"/>
      <c r="L64" s="656"/>
      <c r="M64" s="656"/>
      <c r="N64" s="656"/>
      <c r="O64" s="656"/>
      <c r="P64" s="657"/>
    </row>
    <row r="65" spans="1:18" x14ac:dyDescent="0.25">
      <c r="B65" s="655"/>
      <c r="C65" s="656"/>
      <c r="D65" s="656"/>
      <c r="E65" s="656"/>
      <c r="F65" s="656"/>
      <c r="G65" s="656"/>
      <c r="H65" s="656"/>
      <c r="I65" s="656"/>
      <c r="J65" s="656"/>
      <c r="K65" s="656"/>
      <c r="L65" s="656"/>
      <c r="M65" s="656"/>
      <c r="N65" s="656"/>
      <c r="O65" s="656"/>
      <c r="P65" s="657"/>
    </row>
    <row r="66" spans="1:18" x14ac:dyDescent="0.25">
      <c r="B66" s="655"/>
      <c r="C66" s="656"/>
      <c r="D66" s="656"/>
      <c r="E66" s="656"/>
      <c r="F66" s="656"/>
      <c r="G66" s="656"/>
      <c r="H66" s="656"/>
      <c r="I66" s="656"/>
      <c r="J66" s="656"/>
      <c r="K66" s="656"/>
      <c r="L66" s="656"/>
      <c r="M66" s="656"/>
      <c r="N66" s="656"/>
      <c r="O66" s="656"/>
      <c r="P66" s="657"/>
    </row>
    <row r="67" spans="1:18" ht="13" thickBot="1" x14ac:dyDescent="0.3">
      <c r="B67" s="658"/>
      <c r="C67" s="659"/>
      <c r="D67" s="659"/>
      <c r="E67" s="659"/>
      <c r="F67" s="659"/>
      <c r="G67" s="659"/>
      <c r="H67" s="659"/>
      <c r="I67" s="659"/>
      <c r="J67" s="659"/>
      <c r="K67" s="659"/>
      <c r="L67" s="659"/>
      <c r="M67" s="659"/>
      <c r="N67" s="659"/>
      <c r="O67" s="659"/>
      <c r="P67" s="660"/>
    </row>
    <row r="68" spans="1:18" s="17" customFormat="1" ht="4.5" customHeight="1" thickBot="1" x14ac:dyDescent="0.3">
      <c r="A68" s="661"/>
      <c r="B68" s="661"/>
      <c r="C68" s="661"/>
      <c r="D68" s="661"/>
      <c r="E68" s="661"/>
      <c r="F68" s="661"/>
      <c r="G68" s="661"/>
      <c r="H68" s="661"/>
      <c r="I68" s="661"/>
      <c r="J68" s="661"/>
      <c r="K68" s="661"/>
      <c r="L68" s="661"/>
      <c r="M68" s="661"/>
      <c r="N68" s="661"/>
      <c r="O68" s="661"/>
      <c r="P68" s="661"/>
      <c r="Q68" s="661"/>
      <c r="R68" s="18"/>
    </row>
    <row r="69" spans="1:18" ht="15" customHeight="1" x14ac:dyDescent="0.25">
      <c r="B69" s="662" t="s">
        <v>45</v>
      </c>
      <c r="C69" s="665" t="s">
        <v>44</v>
      </c>
      <c r="D69" s="666"/>
      <c r="E69" s="666"/>
      <c r="F69" s="666"/>
      <c r="G69" s="666"/>
      <c r="H69" s="666"/>
      <c r="I69" s="666"/>
      <c r="J69" s="666"/>
      <c r="K69" s="666"/>
      <c r="L69" s="666"/>
      <c r="M69" s="666"/>
      <c r="N69" s="666"/>
      <c r="O69" s="666"/>
      <c r="P69" s="667"/>
    </row>
    <row r="70" spans="1:18" ht="92.25" customHeight="1" x14ac:dyDescent="0.25">
      <c r="B70" s="663"/>
      <c r="C70" s="425" t="s">
        <v>335</v>
      </c>
      <c r="D70" s="426"/>
      <c r="E70" s="426"/>
      <c r="F70" s="426"/>
      <c r="G70" s="426"/>
      <c r="H70" s="426"/>
      <c r="I70" s="426"/>
      <c r="J70" s="426"/>
      <c r="K70" s="426"/>
      <c r="L70" s="426"/>
      <c r="M70" s="426"/>
      <c r="N70" s="426"/>
      <c r="O70" s="426"/>
      <c r="P70" s="427"/>
    </row>
    <row r="71" spans="1:18" ht="15" customHeight="1" x14ac:dyDescent="0.25">
      <c r="B71" s="663"/>
      <c r="C71" s="668" t="s">
        <v>43</v>
      </c>
      <c r="D71" s="669"/>
      <c r="E71" s="669"/>
      <c r="F71" s="669"/>
      <c r="G71" s="669"/>
      <c r="H71" s="669"/>
      <c r="I71" s="669"/>
      <c r="J71" s="669"/>
      <c r="K71" s="669"/>
      <c r="L71" s="669"/>
      <c r="M71" s="669"/>
      <c r="N71" s="669"/>
      <c r="O71" s="669"/>
      <c r="P71" s="670"/>
    </row>
    <row r="72" spans="1:18" ht="87" customHeight="1" x14ac:dyDescent="0.25">
      <c r="B72" s="663"/>
      <c r="C72" s="425" t="s">
        <v>335</v>
      </c>
      <c r="D72" s="426"/>
      <c r="E72" s="426"/>
      <c r="F72" s="426"/>
      <c r="G72" s="426"/>
      <c r="H72" s="426"/>
      <c r="I72" s="426"/>
      <c r="J72" s="426"/>
      <c r="K72" s="426"/>
      <c r="L72" s="426"/>
      <c r="M72" s="426"/>
      <c r="N72" s="426"/>
      <c r="O72" s="426"/>
      <c r="P72" s="427"/>
    </row>
    <row r="73" spans="1:18" ht="18" customHeight="1" x14ac:dyDescent="0.25">
      <c r="B73" s="663"/>
      <c r="C73" s="668" t="s">
        <v>42</v>
      </c>
      <c r="D73" s="669"/>
      <c r="E73" s="669"/>
      <c r="F73" s="669"/>
      <c r="G73" s="669"/>
      <c r="H73" s="669"/>
      <c r="I73" s="669"/>
      <c r="J73" s="669"/>
      <c r="K73" s="669"/>
      <c r="L73" s="669"/>
      <c r="M73" s="669"/>
      <c r="N73" s="669"/>
      <c r="O73" s="669"/>
      <c r="P73" s="670"/>
    </row>
    <row r="74" spans="1:18" ht="63" customHeight="1" x14ac:dyDescent="0.25">
      <c r="B74" s="663"/>
      <c r="C74" s="425" t="s">
        <v>340</v>
      </c>
      <c r="D74" s="426"/>
      <c r="E74" s="426"/>
      <c r="F74" s="426"/>
      <c r="G74" s="426"/>
      <c r="H74" s="426"/>
      <c r="I74" s="426"/>
      <c r="J74" s="426"/>
      <c r="K74" s="426"/>
      <c r="L74" s="426"/>
      <c r="M74" s="426"/>
      <c r="N74" s="426"/>
      <c r="O74" s="426"/>
      <c r="P74" s="427"/>
    </row>
    <row r="75" spans="1:18" ht="17.25" customHeight="1" x14ac:dyDescent="0.25">
      <c r="B75" s="663"/>
      <c r="C75" s="668" t="s">
        <v>41</v>
      </c>
      <c r="D75" s="669"/>
      <c r="E75" s="669"/>
      <c r="F75" s="669"/>
      <c r="G75" s="669"/>
      <c r="H75" s="669"/>
      <c r="I75" s="669"/>
      <c r="J75" s="669"/>
      <c r="K75" s="669"/>
      <c r="L75" s="669"/>
      <c r="M75" s="669"/>
      <c r="N75" s="669"/>
      <c r="O75" s="669"/>
      <c r="P75" s="670"/>
    </row>
    <row r="76" spans="1:18" ht="69" customHeight="1" thickBot="1" x14ac:dyDescent="0.3">
      <c r="B76" s="664"/>
      <c r="C76" s="425" t="s">
        <v>340</v>
      </c>
      <c r="D76" s="426"/>
      <c r="E76" s="426"/>
      <c r="F76" s="426"/>
      <c r="G76" s="426"/>
      <c r="H76" s="426"/>
      <c r="I76" s="426"/>
      <c r="J76" s="426"/>
      <c r="K76" s="426"/>
      <c r="L76" s="426"/>
      <c r="M76" s="426"/>
      <c r="N76" s="426"/>
      <c r="O76" s="426"/>
      <c r="P76" s="427"/>
    </row>
    <row r="77" spans="1:18" ht="30.75" customHeight="1" thickBot="1" x14ac:dyDescent="0.3">
      <c r="B77" s="16" t="s">
        <v>40</v>
      </c>
      <c r="C77" s="437" t="s">
        <v>295</v>
      </c>
      <c r="D77" s="438"/>
      <c r="E77" s="438"/>
      <c r="F77" s="438"/>
      <c r="G77" s="438"/>
      <c r="H77" s="438"/>
      <c r="I77" s="438"/>
      <c r="J77" s="438"/>
      <c r="K77" s="438"/>
      <c r="L77" s="438"/>
      <c r="M77" s="438"/>
      <c r="N77" s="438"/>
      <c r="O77" s="438"/>
      <c r="P77" s="439"/>
    </row>
    <row r="78" spans="1:18" ht="27.75" customHeight="1" thickBot="1" x14ac:dyDescent="0.3">
      <c r="B78" s="16" t="s">
        <v>39</v>
      </c>
      <c r="C78" s="650" t="s">
        <v>0</v>
      </c>
      <c r="D78" s="650"/>
      <c r="E78" s="650"/>
      <c r="F78" s="650"/>
      <c r="G78" s="650"/>
      <c r="H78" s="650"/>
      <c r="I78" s="650"/>
      <c r="J78" s="650"/>
      <c r="K78" s="650"/>
      <c r="L78" s="650"/>
      <c r="M78" s="650"/>
      <c r="N78" s="650"/>
      <c r="O78" s="650"/>
      <c r="P78" s="651"/>
    </row>
    <row r="81" spans="3:18" x14ac:dyDescent="0.25">
      <c r="C81" s="15"/>
    </row>
    <row r="82" spans="3:18" hidden="1" x14ac:dyDescent="0.25">
      <c r="C82" s="1">
        <v>2018</v>
      </c>
    </row>
    <row r="83" spans="3:18" ht="14.5" hidden="1" x14ac:dyDescent="0.35">
      <c r="C83"/>
    </row>
    <row r="84" spans="3:18" ht="14.5" x14ac:dyDescent="0.35">
      <c r="C84"/>
    </row>
    <row r="89" spans="3:18" s="5" customFormat="1" x14ac:dyDescent="0.25">
      <c r="R89" s="2"/>
    </row>
    <row r="90" spans="3:18" s="5" customFormat="1" x14ac:dyDescent="0.25">
      <c r="R90" s="2"/>
    </row>
    <row r="91" spans="3:18" s="5" customFormat="1" x14ac:dyDescent="0.25">
      <c r="R91" s="2"/>
    </row>
    <row r="92" spans="3:18" s="5" customFormat="1" x14ac:dyDescent="0.25">
      <c r="R92" s="2"/>
    </row>
    <row r="93" spans="3:18" s="5" customFormat="1" x14ac:dyDescent="0.25">
      <c r="R93" s="2"/>
    </row>
    <row r="94" spans="3:18" s="5" customFormat="1" x14ac:dyDescent="0.25">
      <c r="R94" s="2"/>
    </row>
    <row r="95" spans="3:18" s="5" customFormat="1" x14ac:dyDescent="0.25">
      <c r="D95" s="8"/>
      <c r="E95" s="8"/>
      <c r="F95" s="8"/>
      <c r="G95" s="8"/>
      <c r="H95" s="8"/>
      <c r="I95" s="8"/>
      <c r="R95" s="2"/>
    </row>
    <row r="96" spans="3:18" s="5" customFormat="1" x14ac:dyDescent="0.25">
      <c r="D96" s="8"/>
      <c r="E96" s="8"/>
      <c r="F96" s="8"/>
      <c r="G96" s="8"/>
      <c r="H96" s="8"/>
      <c r="I96" s="8"/>
      <c r="R96" s="2"/>
    </row>
    <row r="97" spans="2:18" s="5" customFormat="1" x14ac:dyDescent="0.25">
      <c r="B97" s="8"/>
      <c r="C97" s="8"/>
      <c r="D97" s="8"/>
      <c r="E97" s="8"/>
      <c r="F97" s="8"/>
      <c r="G97" s="8"/>
      <c r="H97" s="8"/>
      <c r="I97" s="8"/>
      <c r="R97" s="2"/>
    </row>
    <row r="98" spans="2:18" s="5" customFormat="1" x14ac:dyDescent="0.25">
      <c r="B98" s="8"/>
      <c r="C98" s="8"/>
      <c r="D98" s="8"/>
      <c r="E98" s="8"/>
      <c r="F98" s="8"/>
      <c r="G98" s="8"/>
      <c r="H98" s="8"/>
      <c r="I98" s="8"/>
      <c r="R98" s="2"/>
    </row>
    <row r="99" spans="2:18" s="5" customFormat="1" x14ac:dyDescent="0.25">
      <c r="B99" s="8"/>
      <c r="C99" s="8"/>
      <c r="D99" s="8"/>
      <c r="E99" s="8"/>
      <c r="F99" s="8"/>
      <c r="G99" s="8"/>
      <c r="H99" s="8"/>
      <c r="I99" s="8"/>
      <c r="R99" s="2"/>
    </row>
    <row r="100" spans="2:18" s="5" customFormat="1" x14ac:dyDescent="0.25">
      <c r="B100" s="8"/>
      <c r="C100" s="8"/>
      <c r="D100" s="8"/>
      <c r="E100" s="8"/>
      <c r="F100" s="8"/>
      <c r="G100" s="8"/>
      <c r="H100" s="8"/>
      <c r="I100" s="8"/>
      <c r="K100" s="8"/>
      <c r="L100" s="8"/>
      <c r="M100" s="8"/>
      <c r="N100" s="8"/>
      <c r="O100" s="8"/>
      <c r="P100" s="8"/>
      <c r="R100" s="2"/>
    </row>
    <row r="101" spans="2:18" s="5" customFormat="1" x14ac:dyDescent="0.25">
      <c r="B101" s="8"/>
      <c r="C101" s="8"/>
      <c r="D101" s="8"/>
      <c r="E101" s="8"/>
      <c r="F101" s="8"/>
      <c r="G101" s="8"/>
      <c r="H101" s="8"/>
      <c r="I101" s="8"/>
      <c r="K101" s="8"/>
      <c r="L101" s="8"/>
      <c r="M101" s="8"/>
      <c r="N101" s="8"/>
      <c r="O101" s="8"/>
      <c r="P101" s="8"/>
      <c r="R101" s="2"/>
    </row>
    <row r="102" spans="2:18" s="5" customFormat="1" x14ac:dyDescent="0.25">
      <c r="B102" s="8"/>
      <c r="C102" s="8"/>
      <c r="D102" s="8"/>
      <c r="E102" s="8"/>
      <c r="F102" s="8"/>
      <c r="G102" s="8"/>
      <c r="H102" s="8"/>
      <c r="I102" s="8"/>
      <c r="K102" s="8"/>
      <c r="L102" s="8"/>
      <c r="M102" s="8"/>
      <c r="N102" s="8"/>
      <c r="O102" s="8"/>
      <c r="P102" s="8"/>
      <c r="R102" s="2"/>
    </row>
    <row r="103" spans="2:18" s="5" customFormat="1" ht="13" x14ac:dyDescent="0.3">
      <c r="B103" s="8"/>
      <c r="C103" s="8"/>
      <c r="D103" s="8"/>
      <c r="E103" s="8"/>
      <c r="F103" s="8"/>
      <c r="G103" s="8"/>
      <c r="H103" s="8"/>
      <c r="I103" s="8"/>
      <c r="K103" s="8"/>
      <c r="L103" s="8"/>
      <c r="M103" s="8"/>
      <c r="N103" s="8"/>
      <c r="O103" s="8"/>
      <c r="P103" s="8"/>
      <c r="Q103" s="6" t="s">
        <v>38</v>
      </c>
      <c r="R103" s="2"/>
    </row>
    <row r="104" spans="2:18" s="5" customFormat="1" ht="13" x14ac:dyDescent="0.3">
      <c r="B104" s="14"/>
      <c r="C104" s="14"/>
      <c r="D104" s="8"/>
      <c r="E104" s="8"/>
      <c r="F104" s="8"/>
      <c r="G104" s="8"/>
      <c r="H104" s="8"/>
      <c r="I104" s="8"/>
      <c r="K104" s="8"/>
      <c r="L104" s="8"/>
      <c r="O104" s="8"/>
      <c r="P104" s="8"/>
      <c r="Q104" s="6" t="s">
        <v>37</v>
      </c>
      <c r="R104" s="2"/>
    </row>
    <row r="105" spans="2:18" s="5" customFormat="1" ht="13" x14ac:dyDescent="0.3">
      <c r="B105" s="14"/>
      <c r="C105" s="14"/>
      <c r="D105" s="8"/>
      <c r="E105" s="8"/>
      <c r="F105" s="8"/>
      <c r="G105" s="8"/>
      <c r="H105" s="8"/>
      <c r="I105" s="8"/>
      <c r="K105" s="8"/>
      <c r="L105" s="8"/>
      <c r="O105" s="8"/>
      <c r="P105" s="8"/>
      <c r="Q105" s="6" t="s">
        <v>36</v>
      </c>
      <c r="R105" s="2"/>
    </row>
    <row r="106" spans="2:18" s="5" customFormat="1" ht="13" x14ac:dyDescent="0.3">
      <c r="B106" s="14"/>
      <c r="C106" s="14"/>
      <c r="D106" s="8"/>
      <c r="E106" s="8"/>
      <c r="F106" s="8"/>
      <c r="G106" s="8"/>
      <c r="H106" s="8"/>
      <c r="I106" s="8"/>
      <c r="K106" s="8"/>
      <c r="L106" s="8"/>
      <c r="O106" s="8"/>
      <c r="P106" s="8"/>
      <c r="Q106" s="6" t="s">
        <v>35</v>
      </c>
      <c r="R106" s="2"/>
    </row>
    <row r="107" spans="2:18" s="5" customFormat="1" ht="13" x14ac:dyDescent="0.3">
      <c r="B107" s="8"/>
      <c r="C107" s="14"/>
      <c r="D107" s="8"/>
      <c r="E107" s="8"/>
      <c r="F107" s="8"/>
      <c r="G107" s="8"/>
      <c r="H107" s="8"/>
      <c r="I107" s="8"/>
      <c r="K107" s="8"/>
      <c r="L107" s="8"/>
      <c r="M107" s="14"/>
      <c r="N107" s="8"/>
      <c r="O107" s="8"/>
      <c r="P107" s="8"/>
      <c r="Q107" s="6" t="s">
        <v>34</v>
      </c>
      <c r="R107" s="2"/>
    </row>
    <row r="108" spans="2:18" s="5" customFormat="1" ht="13" x14ac:dyDescent="0.3">
      <c r="B108" s="8"/>
      <c r="C108" s="14"/>
      <c r="D108" s="8"/>
      <c r="E108" s="8"/>
      <c r="F108" s="8"/>
      <c r="G108" s="8"/>
      <c r="H108" s="8"/>
      <c r="I108" s="8"/>
      <c r="K108" s="8"/>
      <c r="L108" s="8"/>
      <c r="M108" s="8"/>
      <c r="N108" s="8" t="s">
        <v>33</v>
      </c>
      <c r="O108" s="8"/>
      <c r="P108" s="8"/>
      <c r="Q108" s="6" t="s">
        <v>32</v>
      </c>
      <c r="R108" s="2"/>
    </row>
    <row r="109" spans="2:18" s="5" customFormat="1" ht="13" x14ac:dyDescent="0.3">
      <c r="B109" s="8"/>
      <c r="C109" s="14"/>
      <c r="D109" s="8"/>
      <c r="E109" s="8"/>
      <c r="F109" s="8"/>
      <c r="G109" s="8"/>
      <c r="H109" s="8"/>
      <c r="I109" s="8"/>
      <c r="K109" s="8"/>
      <c r="L109" s="8"/>
      <c r="M109" s="8"/>
      <c r="N109" s="8"/>
      <c r="O109" s="8"/>
      <c r="P109" s="8"/>
      <c r="R109" s="2"/>
    </row>
    <row r="110" spans="2:18" s="5" customFormat="1" ht="13" x14ac:dyDescent="0.3">
      <c r="B110" s="8"/>
      <c r="C110" s="14"/>
      <c r="D110" s="8"/>
      <c r="E110" s="8"/>
      <c r="F110" s="8"/>
      <c r="G110" s="8"/>
      <c r="H110" s="8"/>
      <c r="I110" s="8"/>
      <c r="K110" s="8"/>
      <c r="L110" s="8"/>
      <c r="M110" s="8"/>
      <c r="N110" s="8"/>
      <c r="O110" s="8"/>
      <c r="P110" s="8"/>
      <c r="R110" s="2"/>
    </row>
    <row r="111" spans="2:18" s="5" customFormat="1" x14ac:dyDescent="0.25">
      <c r="B111" s="8"/>
      <c r="C111" s="8"/>
      <c r="D111" s="8"/>
      <c r="E111" s="8"/>
      <c r="F111" s="8"/>
      <c r="G111" s="8"/>
      <c r="H111" s="8"/>
      <c r="I111" s="8"/>
      <c r="K111" s="8"/>
      <c r="L111" s="8"/>
      <c r="M111" s="8"/>
      <c r="N111" s="8"/>
      <c r="O111" s="8"/>
      <c r="P111" s="8"/>
      <c r="R111" s="2"/>
    </row>
    <row r="112" spans="2:18" s="5" customFormat="1" x14ac:dyDescent="0.25">
      <c r="B112" s="8"/>
      <c r="C112" s="8"/>
      <c r="D112" s="8"/>
      <c r="E112" s="8"/>
      <c r="F112" s="8"/>
      <c r="G112" s="8"/>
      <c r="H112" s="8"/>
      <c r="I112" s="8"/>
      <c r="K112" s="8"/>
      <c r="L112" s="8"/>
      <c r="M112" s="8"/>
      <c r="N112" s="8"/>
      <c r="O112" s="8"/>
      <c r="P112" s="8"/>
      <c r="R112" s="2"/>
    </row>
    <row r="113" spans="2:18" s="5" customFormat="1" ht="13" x14ac:dyDescent="0.3">
      <c r="B113" s="8"/>
      <c r="C113" s="8"/>
      <c r="D113" s="8"/>
      <c r="E113" s="8"/>
      <c r="F113" s="8"/>
      <c r="G113" s="8"/>
      <c r="H113" s="8"/>
      <c r="I113" s="8"/>
      <c r="K113" s="8"/>
      <c r="L113" s="8"/>
      <c r="M113" s="8"/>
      <c r="N113" s="8"/>
      <c r="O113" s="8"/>
      <c r="P113" s="8"/>
      <c r="Q113" s="6">
        <v>2015</v>
      </c>
      <c r="R113" s="2"/>
    </row>
    <row r="114" spans="2:18" s="5" customFormat="1" ht="12.75" customHeight="1" x14ac:dyDescent="0.3">
      <c r="B114" s="8"/>
      <c r="C114" s="8"/>
      <c r="D114" s="8"/>
      <c r="E114" s="8"/>
      <c r="F114" s="8"/>
      <c r="G114" s="8"/>
      <c r="H114" s="8"/>
      <c r="I114" s="8"/>
      <c r="Q114" s="6">
        <v>2016</v>
      </c>
      <c r="R114" s="2"/>
    </row>
    <row r="115" spans="2:18" s="5" customFormat="1" ht="13" x14ac:dyDescent="0.3">
      <c r="B115" s="8"/>
      <c r="C115" s="8"/>
      <c r="D115" s="8"/>
      <c r="E115" s="8"/>
      <c r="F115" s="8"/>
      <c r="G115" s="8"/>
      <c r="H115" s="8"/>
      <c r="I115" s="8"/>
      <c r="Q115" s="6">
        <v>2017</v>
      </c>
      <c r="R115" s="2"/>
    </row>
    <row r="116" spans="2:18" s="5" customFormat="1" ht="13" x14ac:dyDescent="0.3">
      <c r="C116" s="8"/>
      <c r="H116" s="8"/>
      <c r="I116" s="8"/>
      <c r="Q116" s="6">
        <v>2018</v>
      </c>
      <c r="R116" s="2"/>
    </row>
    <row r="117" spans="2:18" s="5" customFormat="1" x14ac:dyDescent="0.25">
      <c r="C117" s="8"/>
      <c r="H117" s="8"/>
      <c r="I117" s="8"/>
      <c r="R117" s="2"/>
    </row>
    <row r="118" spans="2:18" s="5" customFormat="1" x14ac:dyDescent="0.25">
      <c r="C118" s="8"/>
      <c r="H118" s="8"/>
      <c r="I118" s="8"/>
      <c r="R118" s="2"/>
    </row>
    <row r="119" spans="2:18" s="5" customFormat="1" x14ac:dyDescent="0.25">
      <c r="B119" s="4"/>
      <c r="C119" s="8"/>
      <c r="H119" s="8"/>
      <c r="I119" s="8"/>
      <c r="R119" s="2"/>
    </row>
    <row r="120" spans="2:18" s="5" customFormat="1" x14ac:dyDescent="0.25">
      <c r="B120" s="4"/>
      <c r="C120" s="8"/>
      <c r="H120" s="8"/>
      <c r="I120" s="8"/>
      <c r="R120" s="2"/>
    </row>
    <row r="121" spans="2:18" s="5" customFormat="1" x14ac:dyDescent="0.25">
      <c r="B121" s="4"/>
      <c r="C121" s="8"/>
      <c r="H121" s="8"/>
      <c r="I121" s="8"/>
      <c r="R121" s="2"/>
    </row>
    <row r="122" spans="2:18" s="5" customFormat="1" x14ac:dyDescent="0.25">
      <c r="B122" s="4"/>
      <c r="C122" s="8"/>
      <c r="H122" s="8"/>
      <c r="I122" s="8"/>
      <c r="R122" s="2"/>
    </row>
    <row r="123" spans="2:18" s="5" customFormat="1" x14ac:dyDescent="0.25">
      <c r="B123" s="4"/>
      <c r="C123" s="8"/>
      <c r="H123" s="8"/>
      <c r="I123" s="8"/>
      <c r="R123" s="2"/>
    </row>
    <row r="124" spans="2:18" s="5" customFormat="1" x14ac:dyDescent="0.25">
      <c r="B124" s="4"/>
      <c r="C124" s="8"/>
      <c r="H124" s="8"/>
      <c r="I124" s="8"/>
      <c r="R124" s="2"/>
    </row>
    <row r="125" spans="2:18" s="5" customFormat="1" x14ac:dyDescent="0.25">
      <c r="B125" s="4"/>
      <c r="C125" s="8"/>
      <c r="H125" s="8"/>
      <c r="I125" s="8"/>
      <c r="R125" s="2"/>
    </row>
    <row r="126" spans="2:18" s="5" customFormat="1" x14ac:dyDescent="0.25">
      <c r="B126" s="13"/>
      <c r="C126" s="8"/>
      <c r="H126" s="8"/>
      <c r="I126" s="8"/>
      <c r="R126" s="2"/>
    </row>
    <row r="127" spans="2:18" s="5" customFormat="1" x14ac:dyDescent="0.25">
      <c r="B127" s="13"/>
      <c r="C127" s="8"/>
      <c r="H127" s="8"/>
      <c r="I127" s="8"/>
      <c r="R127" s="2"/>
    </row>
    <row r="128" spans="2:18" s="5" customFormat="1" x14ac:dyDescent="0.25">
      <c r="C128" s="8"/>
      <c r="H128" s="8"/>
      <c r="I128" s="8"/>
      <c r="R128" s="2"/>
    </row>
    <row r="129" spans="2:18" s="5" customFormat="1" ht="13" x14ac:dyDescent="0.25">
      <c r="B129" s="281" t="s">
        <v>313</v>
      </c>
      <c r="C129" s="8"/>
      <c r="F129" s="8"/>
      <c r="I129" s="8"/>
      <c r="R129" s="2"/>
    </row>
    <row r="130" spans="2:18" s="5" customFormat="1" ht="13" x14ac:dyDescent="0.25">
      <c r="B130" s="281" t="s">
        <v>314</v>
      </c>
      <c r="C130" s="8"/>
      <c r="F130" s="8"/>
      <c r="I130" s="8"/>
      <c r="R130" s="2"/>
    </row>
    <row r="131" spans="2:18" s="5" customFormat="1" ht="13" x14ac:dyDescent="0.25">
      <c r="B131" s="281" t="s">
        <v>315</v>
      </c>
      <c r="C131" s="8"/>
      <c r="F131" s="8"/>
      <c r="I131" s="11"/>
      <c r="J131" s="11"/>
      <c r="K131" s="11"/>
      <c r="R131" s="2"/>
    </row>
    <row r="132" spans="2:18" s="5" customFormat="1" ht="13" x14ac:dyDescent="0.25">
      <c r="B132" s="281" t="s">
        <v>316</v>
      </c>
      <c r="C132" s="8"/>
      <c r="F132" s="8"/>
      <c r="G132" s="8"/>
      <c r="H132" s="11"/>
      <c r="I132" s="11"/>
      <c r="J132" s="11"/>
      <c r="K132" s="11"/>
      <c r="R132" s="2"/>
    </row>
    <row r="133" spans="2:18" s="5" customFormat="1" ht="13" x14ac:dyDescent="0.25">
      <c r="B133" s="281" t="s">
        <v>317</v>
      </c>
      <c r="C133" s="8"/>
      <c r="F133" s="8"/>
      <c r="G133" s="8"/>
      <c r="H133" s="11"/>
      <c r="I133" s="11"/>
      <c r="J133" s="11"/>
      <c r="K133" s="11"/>
      <c r="R133" s="2"/>
    </row>
    <row r="134" spans="2:18" s="5" customFormat="1" ht="13" x14ac:dyDescent="0.25">
      <c r="B134" s="281" t="s">
        <v>318</v>
      </c>
      <c r="C134" s="8"/>
      <c r="F134" s="8"/>
      <c r="G134" s="8"/>
      <c r="H134" s="11"/>
      <c r="I134" s="11"/>
      <c r="J134" s="11"/>
      <c r="K134" s="11"/>
      <c r="R134" s="2"/>
    </row>
    <row r="135" spans="2:18" s="5" customFormat="1" ht="13" x14ac:dyDescent="0.25">
      <c r="B135" s="281" t="s">
        <v>319</v>
      </c>
      <c r="C135" s="8"/>
      <c r="F135" s="8"/>
      <c r="G135" s="8"/>
      <c r="H135" s="11"/>
      <c r="I135" s="11"/>
      <c r="J135" s="11"/>
      <c r="K135" s="11"/>
      <c r="R135" s="2"/>
    </row>
    <row r="136" spans="2:18" s="5" customFormat="1" ht="13" x14ac:dyDescent="0.25">
      <c r="B136" s="12" t="s">
        <v>31</v>
      </c>
      <c r="C136" s="8"/>
      <c r="F136" s="8"/>
      <c r="G136" s="8"/>
      <c r="H136" s="11"/>
      <c r="I136" s="11"/>
      <c r="J136" s="11"/>
      <c r="K136" s="11"/>
      <c r="R136" s="2"/>
    </row>
    <row r="137" spans="2:18" s="5" customFormat="1" x14ac:dyDescent="0.25">
      <c r="B137" s="4"/>
      <c r="C137" s="8"/>
      <c r="F137" s="8"/>
      <c r="G137" s="8"/>
      <c r="H137" s="11"/>
      <c r="I137" s="11"/>
      <c r="J137" s="11"/>
      <c r="K137" s="11"/>
      <c r="R137" s="2"/>
    </row>
    <row r="138" spans="2:18" x14ac:dyDescent="0.25">
      <c r="B138" s="4"/>
      <c r="C138" s="8"/>
      <c r="F138" s="8"/>
      <c r="G138" s="8"/>
      <c r="H138" s="11"/>
      <c r="I138" s="11"/>
      <c r="J138" s="11"/>
      <c r="K138" s="11"/>
      <c r="R138" s="10"/>
    </row>
    <row r="139" spans="2:18" x14ac:dyDescent="0.25">
      <c r="B139" s="5" t="s">
        <v>30</v>
      </c>
      <c r="C139" s="8"/>
      <c r="F139" s="8"/>
      <c r="G139" s="8"/>
      <c r="H139" s="11"/>
      <c r="I139" s="11"/>
      <c r="J139" s="11"/>
      <c r="K139" s="11"/>
      <c r="R139" s="10"/>
    </row>
    <row r="140" spans="2:18" ht="13" x14ac:dyDescent="0.3">
      <c r="B140" s="7" t="s">
        <v>29</v>
      </c>
      <c r="C140" s="8"/>
      <c r="F140" s="8"/>
      <c r="G140" s="8"/>
      <c r="H140" s="11"/>
      <c r="I140" s="11"/>
      <c r="J140" s="11"/>
      <c r="K140" s="11"/>
      <c r="R140" s="10"/>
    </row>
    <row r="141" spans="2:18" ht="13" x14ac:dyDescent="0.3">
      <c r="B141" s="7" t="s">
        <v>28</v>
      </c>
      <c r="C141" s="8"/>
      <c r="F141" s="8"/>
      <c r="G141" s="8"/>
      <c r="H141" s="11"/>
      <c r="I141" s="11"/>
      <c r="J141" s="11"/>
      <c r="K141" s="11"/>
      <c r="R141" s="10"/>
    </row>
    <row r="142" spans="2:18" ht="13" x14ac:dyDescent="0.3">
      <c r="B142" s="7" t="s">
        <v>27</v>
      </c>
      <c r="C142" s="8"/>
      <c r="F142" s="8"/>
      <c r="G142" s="8"/>
      <c r="H142" s="11"/>
      <c r="I142" s="11"/>
      <c r="J142" s="11"/>
      <c r="K142" s="11"/>
      <c r="R142" s="10"/>
    </row>
    <row r="143" spans="2:18" ht="13" x14ac:dyDescent="0.3">
      <c r="B143" s="7" t="s">
        <v>26</v>
      </c>
      <c r="C143" s="8"/>
      <c r="F143" s="8"/>
      <c r="G143" s="8"/>
      <c r="H143" s="11"/>
      <c r="I143" s="11"/>
      <c r="J143" s="11"/>
      <c r="K143" s="11"/>
      <c r="R143" s="10"/>
    </row>
    <row r="144" spans="2:18" ht="13" x14ac:dyDescent="0.3">
      <c r="B144" s="7" t="s">
        <v>25</v>
      </c>
      <c r="C144" s="8"/>
      <c r="F144" s="8"/>
      <c r="G144" s="8"/>
      <c r="J144" s="11"/>
      <c r="K144" s="11"/>
      <c r="R144" s="10"/>
    </row>
    <row r="145" spans="2:18" ht="13" x14ac:dyDescent="0.3">
      <c r="B145" s="7" t="s">
        <v>24</v>
      </c>
      <c r="C145" s="8"/>
      <c r="F145" s="8"/>
      <c r="G145" s="8"/>
      <c r="R145" s="10"/>
    </row>
    <row r="146" spans="2:18" ht="13" x14ac:dyDescent="0.3">
      <c r="B146" s="7" t="s">
        <v>23</v>
      </c>
      <c r="C146" s="8"/>
      <c r="F146" s="8"/>
      <c r="G146" s="8"/>
      <c r="R146" s="10"/>
    </row>
    <row r="147" spans="2:18" ht="13" x14ac:dyDescent="0.3">
      <c r="B147" s="7" t="s">
        <v>22</v>
      </c>
      <c r="C147" s="8"/>
      <c r="F147" s="8"/>
      <c r="G147" s="8"/>
      <c r="R147" s="10"/>
    </row>
    <row r="148" spans="2:18" ht="13" x14ac:dyDescent="0.3">
      <c r="B148" s="7" t="s">
        <v>21</v>
      </c>
      <c r="C148" s="8"/>
      <c r="F148" s="8"/>
      <c r="G148" s="8"/>
      <c r="R148" s="10"/>
    </row>
    <row r="149" spans="2:18" ht="13" x14ac:dyDescent="0.25">
      <c r="B149" s="9" t="s">
        <v>20</v>
      </c>
      <c r="C149" s="8"/>
      <c r="F149" s="8"/>
      <c r="G149" s="8"/>
    </row>
    <row r="150" spans="2:18" ht="13" x14ac:dyDescent="0.3">
      <c r="B150" s="7" t="s">
        <v>19</v>
      </c>
      <c r="C150" s="8"/>
      <c r="F150" s="8"/>
      <c r="G150" s="8"/>
    </row>
    <row r="151" spans="2:18" ht="13" x14ac:dyDescent="0.3">
      <c r="B151" s="7" t="s">
        <v>18</v>
      </c>
      <c r="C151" s="8"/>
      <c r="F151" s="8"/>
      <c r="G151" s="8"/>
    </row>
    <row r="152" spans="2:18" ht="13" x14ac:dyDescent="0.3">
      <c r="B152" s="7" t="s">
        <v>17</v>
      </c>
      <c r="C152" s="8"/>
      <c r="F152" s="8"/>
      <c r="G152" s="8"/>
    </row>
    <row r="153" spans="2:18" ht="13" x14ac:dyDescent="0.3">
      <c r="B153" s="7" t="s">
        <v>16</v>
      </c>
      <c r="C153" s="8"/>
      <c r="F153" s="8"/>
      <c r="G153" s="8"/>
    </row>
    <row r="154" spans="2:18" ht="13" x14ac:dyDescent="0.3">
      <c r="B154" s="7" t="s">
        <v>15</v>
      </c>
      <c r="C154" s="8"/>
      <c r="F154" s="8"/>
      <c r="G154" s="8"/>
    </row>
    <row r="155" spans="2:18" ht="13" x14ac:dyDescent="0.3">
      <c r="B155" s="7" t="s">
        <v>14</v>
      </c>
      <c r="C155" s="8"/>
      <c r="F155" s="8"/>
      <c r="G155" s="8"/>
    </row>
    <row r="156" spans="2:18" ht="13" x14ac:dyDescent="0.3">
      <c r="B156" s="7" t="s">
        <v>13</v>
      </c>
      <c r="C156" s="8"/>
    </row>
    <row r="157" spans="2:18" ht="13" x14ac:dyDescent="0.3">
      <c r="B157" s="7" t="s">
        <v>12</v>
      </c>
      <c r="C157" s="8"/>
    </row>
    <row r="158" spans="2:18" ht="13" x14ac:dyDescent="0.3">
      <c r="B158" s="7" t="s">
        <v>11</v>
      </c>
      <c r="C158" s="8"/>
    </row>
    <row r="159" spans="2:18" ht="13" x14ac:dyDescent="0.3">
      <c r="B159" s="7" t="s">
        <v>10</v>
      </c>
      <c r="C159" s="8"/>
    </row>
    <row r="160" spans="2:18" ht="13" x14ac:dyDescent="0.3">
      <c r="B160" s="7" t="s">
        <v>9</v>
      </c>
      <c r="C160" s="8"/>
    </row>
    <row r="161" spans="2:3" ht="13" x14ac:dyDescent="0.3">
      <c r="B161" s="7" t="s">
        <v>8</v>
      </c>
      <c r="C161" s="8"/>
    </row>
    <row r="162" spans="2:3" ht="13" x14ac:dyDescent="0.3">
      <c r="B162" s="7" t="s">
        <v>7</v>
      </c>
      <c r="C162" s="8"/>
    </row>
    <row r="163" spans="2:3" ht="13" x14ac:dyDescent="0.3">
      <c r="B163" s="7" t="s">
        <v>6</v>
      </c>
      <c r="C163" s="8"/>
    </row>
    <row r="164" spans="2:3" ht="13" x14ac:dyDescent="0.3">
      <c r="B164" s="7" t="s">
        <v>5</v>
      </c>
      <c r="C164" s="8"/>
    </row>
    <row r="165" spans="2:3" ht="13" x14ac:dyDescent="0.3">
      <c r="B165" s="7" t="s">
        <v>4</v>
      </c>
      <c r="C165" s="8"/>
    </row>
    <row r="166" spans="2:3" ht="13" x14ac:dyDescent="0.3">
      <c r="B166" s="7" t="s">
        <v>3</v>
      </c>
    </row>
    <row r="167" spans="2:3" x14ac:dyDescent="0.25">
      <c r="B167" s="5"/>
    </row>
    <row r="168" spans="2:3" x14ac:dyDescent="0.25">
      <c r="B168" s="5"/>
    </row>
    <row r="169" spans="2:3" x14ac:dyDescent="0.25">
      <c r="B169" s="5"/>
    </row>
    <row r="170" spans="2:3" x14ac:dyDescent="0.25">
      <c r="B170" s="5" t="s">
        <v>2</v>
      </c>
    </row>
    <row r="171" spans="2:3" ht="13" x14ac:dyDescent="0.3">
      <c r="B171" s="6" t="s">
        <v>1</v>
      </c>
    </row>
    <row r="172" spans="2:3" ht="13" x14ac:dyDescent="0.3">
      <c r="B172" s="6" t="s">
        <v>0</v>
      </c>
    </row>
    <row r="173" spans="2:3" x14ac:dyDescent="0.25">
      <c r="B173" s="5"/>
    </row>
    <row r="174" spans="2:3" x14ac:dyDescent="0.25">
      <c r="B174" s="4"/>
    </row>
    <row r="175" spans="2:3" x14ac:dyDescent="0.25">
      <c r="B175" s="4"/>
    </row>
    <row r="176" spans="2:3" x14ac:dyDescent="0.25">
      <c r="B176" s="3"/>
    </row>
    <row r="177" spans="2:2" x14ac:dyDescent="0.25">
      <c r="B177" s="3"/>
    </row>
    <row r="178" spans="2:2" x14ac:dyDescent="0.25">
      <c r="B178" s="3"/>
    </row>
    <row r="179" spans="2:2" x14ac:dyDescent="0.25">
      <c r="B179" s="3"/>
    </row>
    <row r="180" spans="2:2" x14ac:dyDescent="0.25">
      <c r="B180" s="3"/>
    </row>
  </sheetData>
  <mergeCells count="72">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B24:B25"/>
    <mergeCell ref="C24:P24"/>
    <mergeCell ref="C25:P25"/>
    <mergeCell ref="B26:P26"/>
    <mergeCell ref="D27:M27"/>
    <mergeCell ref="O27:P27"/>
    <mergeCell ref="B28:P28"/>
    <mergeCell ref="D29:G29"/>
    <mergeCell ref="H29:J29"/>
    <mergeCell ref="K29:M29"/>
    <mergeCell ref="N29:O29"/>
    <mergeCell ref="B30:P30"/>
    <mergeCell ref="C31:P31"/>
    <mergeCell ref="B32:P32"/>
    <mergeCell ref="C33:P33"/>
    <mergeCell ref="B34:P34"/>
    <mergeCell ref="C35:P35"/>
    <mergeCell ref="B36:P36"/>
    <mergeCell ref="C37:P37"/>
    <mergeCell ref="B39:P39"/>
    <mergeCell ref="C40:G40"/>
    <mergeCell ref="H40:L40"/>
    <mergeCell ref="M40:P40"/>
    <mergeCell ref="C74:P74"/>
    <mergeCell ref="C76:P76"/>
    <mergeCell ref="C41:G41"/>
    <mergeCell ref="H41:L41"/>
    <mergeCell ref="M41:P41"/>
    <mergeCell ref="C71:P71"/>
    <mergeCell ref="C77:P77"/>
    <mergeCell ref="C78:P78"/>
    <mergeCell ref="C72:P72"/>
    <mergeCell ref="C73:P73"/>
    <mergeCell ref="C42:G42"/>
    <mergeCell ref="H42:L42"/>
    <mergeCell ref="M42:P42"/>
    <mergeCell ref="B44:P44"/>
    <mergeCell ref="B46:B49"/>
    <mergeCell ref="B52:P67"/>
    <mergeCell ref="A68:Q68"/>
    <mergeCell ref="B69:B76"/>
    <mergeCell ref="C69:P69"/>
    <mergeCell ref="C70:P70"/>
    <mergeCell ref="B51:P51"/>
    <mergeCell ref="C75:P75"/>
  </mergeCells>
  <conditionalFormatting sqref="F49">
    <cfRule type="cellIs" dxfId="23" priority="10" stopIfTrue="1" operator="lessThan">
      <formula>0.8</formula>
    </cfRule>
    <cfRule type="cellIs" dxfId="22" priority="11" stopIfTrue="1" operator="between">
      <formula>0.8</formula>
      <formula>0.89</formula>
    </cfRule>
    <cfRule type="cellIs" dxfId="21" priority="12" stopIfTrue="1" operator="greaterThan">
      <formula>0.9</formula>
    </cfRule>
    <cfRule type="cellIs" dxfId="20" priority="22" stopIfTrue="1" operator="between">
      <formula>0.8</formula>
      <formula>0.89</formula>
    </cfRule>
    <cfRule type="cellIs" dxfId="19" priority="23" stopIfTrue="1" operator="lessThanOrEqual">
      <formula>0.8</formula>
    </cfRule>
    <cfRule type="cellIs" dxfId="18" priority="24" stopIfTrue="1" operator="greaterThanOrEqual">
      <formula>0.9</formula>
    </cfRule>
  </conditionalFormatting>
  <conditionalFormatting sqref="I49">
    <cfRule type="cellIs" dxfId="17" priority="7" stopIfTrue="1" operator="lessThan">
      <formula>0.8</formula>
    </cfRule>
    <cfRule type="cellIs" dxfId="16" priority="8" stopIfTrue="1" operator="between">
      <formula>0.8</formula>
      <formula>0.89</formula>
    </cfRule>
    <cfRule type="cellIs" dxfId="15" priority="9" stopIfTrue="1" operator="greaterThan">
      <formula>0.9</formula>
    </cfRule>
    <cfRule type="cellIs" dxfId="14" priority="19" stopIfTrue="1" operator="between">
      <formula>0.8</formula>
      <formula>0.89</formula>
    </cfRule>
    <cfRule type="cellIs" dxfId="13" priority="20" stopIfTrue="1" operator="lessThanOrEqual">
      <formula>0.8</formula>
    </cfRule>
    <cfRule type="cellIs" dxfId="12" priority="21" stopIfTrue="1" operator="greaterThanOrEqual">
      <formula>0.9</formula>
    </cfRule>
  </conditionalFormatting>
  <conditionalFormatting sqref="L49">
    <cfRule type="cellIs" dxfId="11" priority="4" stopIfTrue="1" operator="lessThan">
      <formula>0.8</formula>
    </cfRule>
    <cfRule type="cellIs" dxfId="10" priority="5" stopIfTrue="1" operator="between">
      <formula>0.8</formula>
      <formula>0.89</formula>
    </cfRule>
    <cfRule type="cellIs" dxfId="9" priority="6" stopIfTrue="1" operator="greaterThan">
      <formula>0.9</formula>
    </cfRule>
    <cfRule type="cellIs" dxfId="8" priority="16" stopIfTrue="1" operator="between">
      <formula>0.8</formula>
      <formula>0.89</formula>
    </cfRule>
    <cfRule type="cellIs" dxfId="7" priority="17" stopIfTrue="1" operator="lessThanOrEqual">
      <formula>0.8</formula>
    </cfRule>
    <cfRule type="cellIs" dxfId="6" priority="18" stopIfTrue="1" operator="greaterThanOrEqual">
      <formula>0.9</formula>
    </cfRule>
  </conditionalFormatting>
  <conditionalFormatting sqref="O49">
    <cfRule type="cellIs" dxfId="5" priority="1" stopIfTrue="1" operator="lessThan">
      <formula>0.8</formula>
    </cfRule>
    <cfRule type="cellIs" dxfId="4" priority="2" stopIfTrue="1" operator="between">
      <formula>0.8</formula>
      <formula>0.89</formula>
    </cfRule>
    <cfRule type="cellIs" dxfId="3" priority="3" stopIfTrue="1" operator="greaterThan">
      <formula>0.9</formula>
    </cfRule>
  </conditionalFormatting>
  <conditionalFormatting sqref="O49:P49">
    <cfRule type="cellIs" dxfId="2" priority="13" stopIfTrue="1" operator="between">
      <formula>0.8</formula>
      <formula>0.89</formula>
    </cfRule>
    <cfRule type="cellIs" dxfId="1" priority="14" stopIfTrue="1" operator="lessThanOrEqual">
      <formula>0.8</formula>
    </cfRule>
    <cfRule type="cellIs" dxfId="0" priority="15" stopIfTrue="1" operator="greaterThanOrEqual">
      <formula>0.9</formula>
    </cfRule>
  </conditionalFormatting>
  <dataValidations count="6">
    <dataValidation type="list" allowBlank="1" showInputMessage="1" showErrorMessage="1" sqref="C78:P78" xr:uid="{00000000-0002-0000-0C00-000000000000}">
      <formula1>$B$171:$B$172</formula1>
    </dataValidation>
    <dataValidation type="list" allowBlank="1" showInputMessage="1" showErrorMessage="1" sqref="C12:P12" xr:uid="{00000000-0002-0000-0C00-000001000000}">
      <formula1>$B$140:$B$166</formula1>
    </dataValidation>
    <dataValidation type="list" allowBlank="1" showInputMessage="1" showErrorMessage="1" sqref="C10:I10" xr:uid="{00000000-0002-0000-0C00-000002000000}">
      <formula1>"2023,2024,2025,2026,2027"</formula1>
    </dataValidation>
    <dataValidation type="list" allowBlank="1" showInputMessage="1" showErrorMessage="1" sqref="N10:P10" xr:uid="{00000000-0002-0000-0C00-000003000000}">
      <formula1>"Economicos,Eficiencia,Eficacia, Efectividad,Calidad"</formula1>
    </dataValidation>
    <dataValidation type="list" allowBlank="1" showInputMessage="1" showErrorMessage="1" sqref="C33:P33 C35:P35 C37:P37" xr:uid="{00000000-0002-0000-0C00-000004000000}">
      <formula1>$Q$103:$Q$108</formula1>
    </dataValidation>
    <dataValidation type="list" allowBlank="1" showInputMessage="1" showErrorMessage="1" sqref="C18:P18" xr:uid="{00000000-0002-0000-0C00-000005000000}">
      <formula1>$B$129:$B$135</formula1>
    </dataValidation>
  </dataValidations>
  <printOptions horizontalCentered="1" verticalCentered="1"/>
  <pageMargins left="0.70866141732283472" right="0.70866141732283472" top="0.74803149606299213" bottom="0.74803149606299213" header="0.31496062992125984" footer="0.31496062992125984"/>
  <pageSetup scale="48" orientation="portrait" r:id="rId1"/>
  <headerFooter>
    <oddHeader>&amp;A</oddHeader>
    <oddFooter>&amp;F</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B1:W18"/>
  <sheetViews>
    <sheetView showGridLines="0" tabSelected="1" topLeftCell="A4" zoomScaleNormal="100" workbookViewId="0">
      <selection activeCell="K13" sqref="K13"/>
    </sheetView>
  </sheetViews>
  <sheetFormatPr baseColWidth="10" defaultColWidth="9.1796875" defaultRowHeight="30" customHeight="1" x14ac:dyDescent="0.25"/>
  <cols>
    <col min="1" max="1" width="3.1796875" style="17" customWidth="1"/>
    <col min="2" max="2" width="36.81640625" style="56" customWidth="1"/>
    <col min="3" max="3" width="34.54296875" style="17" customWidth="1"/>
    <col min="4" max="4" width="17.26953125" style="17" customWidth="1"/>
    <col min="5" max="5" width="15.7265625" style="17" customWidth="1"/>
    <col min="6" max="6" width="19" style="17" customWidth="1"/>
    <col min="7" max="7" width="15.7265625" style="17" customWidth="1"/>
    <col min="8" max="9" width="17.7265625" style="17" customWidth="1"/>
    <col min="10" max="10" width="18.26953125" style="17" customWidth="1"/>
    <col min="11" max="11" width="15.7265625" style="17" customWidth="1"/>
    <col min="12" max="12" width="19.81640625" style="17" customWidth="1"/>
    <col min="13" max="13" width="5.26953125" style="17" customWidth="1"/>
    <col min="14" max="14" width="10.7265625" style="17" customWidth="1"/>
    <col min="15" max="15" width="27.54296875" style="17" bestFit="1" customWidth="1"/>
    <col min="16" max="19" width="9.1796875" style="55" customWidth="1"/>
    <col min="20" max="16384" width="9.1796875" style="17"/>
  </cols>
  <sheetData>
    <row r="1" spans="2:23" ht="15" customHeight="1" x14ac:dyDescent="0.35">
      <c r="B1"/>
      <c r="C1"/>
      <c r="D1"/>
      <c r="E1"/>
      <c r="F1"/>
      <c r="G1"/>
      <c r="H1"/>
      <c r="I1"/>
      <c r="J1"/>
      <c r="K1"/>
      <c r="L1"/>
      <c r="M1"/>
      <c r="N1"/>
      <c r="O1"/>
      <c r="P1"/>
      <c r="Q1"/>
      <c r="R1"/>
      <c r="S1"/>
      <c r="T1"/>
      <c r="U1"/>
      <c r="V1"/>
      <c r="W1"/>
    </row>
    <row r="2" spans="2:23" ht="30" customHeight="1" x14ac:dyDescent="0.4">
      <c r="B2" s="672"/>
      <c r="C2" s="673" t="s">
        <v>109</v>
      </c>
      <c r="D2" s="674"/>
      <c r="E2" s="674"/>
      <c r="F2" s="674"/>
      <c r="G2" s="674"/>
      <c r="H2" s="674"/>
      <c r="I2" s="674"/>
      <c r="J2" s="674"/>
      <c r="K2" s="674"/>
      <c r="L2" s="674"/>
      <c r="M2" s="675"/>
      <c r="N2" s="676" t="s">
        <v>127</v>
      </c>
      <c r="O2" s="676"/>
      <c r="P2" s="82"/>
      <c r="Q2" s="82"/>
      <c r="R2"/>
      <c r="S2" s="82"/>
      <c r="T2" s="81"/>
      <c r="U2" s="81"/>
    </row>
    <row r="3" spans="2:23" ht="30" customHeight="1" x14ac:dyDescent="0.4">
      <c r="B3" s="672"/>
      <c r="C3" s="673" t="s">
        <v>126</v>
      </c>
      <c r="D3" s="674"/>
      <c r="E3" s="674"/>
      <c r="F3" s="674"/>
      <c r="G3" s="674"/>
      <c r="H3" s="674"/>
      <c r="I3" s="674"/>
      <c r="J3" s="674"/>
      <c r="K3" s="674"/>
      <c r="L3" s="674"/>
      <c r="M3" s="675"/>
      <c r="N3" s="676" t="s">
        <v>106</v>
      </c>
      <c r="O3" s="676"/>
      <c r="P3" s="82"/>
      <c r="Q3" s="82"/>
      <c r="S3" s="82"/>
      <c r="T3" s="81"/>
      <c r="U3" s="81"/>
    </row>
    <row r="4" spans="2:23" ht="30" customHeight="1" x14ac:dyDescent="0.4">
      <c r="B4" s="672"/>
      <c r="C4" s="673" t="s">
        <v>125</v>
      </c>
      <c r="D4" s="674"/>
      <c r="E4" s="674"/>
      <c r="F4" s="674"/>
      <c r="G4" s="674"/>
      <c r="H4" s="674"/>
      <c r="I4" s="674"/>
      <c r="J4" s="674"/>
      <c r="K4" s="674"/>
      <c r="L4" s="674"/>
      <c r="M4" s="675"/>
      <c r="N4" s="676" t="s">
        <v>124</v>
      </c>
      <c r="O4" s="676"/>
      <c r="P4" s="82"/>
      <c r="Q4" s="82"/>
      <c r="S4" s="82"/>
      <c r="T4" s="81"/>
      <c r="U4" s="81"/>
    </row>
    <row r="5" spans="2:23" ht="30" customHeight="1" x14ac:dyDescent="0.4">
      <c r="B5" s="672"/>
      <c r="C5" s="673" t="s">
        <v>123</v>
      </c>
      <c r="D5" s="674"/>
      <c r="E5" s="674"/>
      <c r="F5" s="674"/>
      <c r="G5" s="674"/>
      <c r="H5" s="674"/>
      <c r="I5" s="674"/>
      <c r="J5" s="674"/>
      <c r="K5" s="674"/>
      <c r="L5" s="674"/>
      <c r="M5" s="675"/>
      <c r="N5" s="676" t="s">
        <v>102</v>
      </c>
      <c r="O5" s="676"/>
      <c r="P5" s="78"/>
      <c r="Q5" s="78"/>
      <c r="S5" s="78"/>
      <c r="T5" s="77"/>
      <c r="U5" s="77"/>
    </row>
    <row r="6" spans="2:23" ht="18" x14ac:dyDescent="0.4">
      <c r="B6" s="74"/>
      <c r="C6" s="55"/>
      <c r="D6" s="80"/>
      <c r="E6" s="80"/>
      <c r="F6" s="80"/>
      <c r="G6" s="80"/>
      <c r="H6" s="80"/>
      <c r="I6" s="80"/>
      <c r="J6" s="80"/>
      <c r="K6" s="80"/>
      <c r="L6" s="80"/>
      <c r="M6" s="79"/>
      <c r="N6" s="79"/>
      <c r="O6" s="79"/>
      <c r="P6" s="78"/>
      <c r="Q6" s="78"/>
      <c r="S6" s="78"/>
      <c r="T6" s="77"/>
      <c r="U6" s="77"/>
    </row>
    <row r="7" spans="2:23" s="75" customFormat="1" ht="21.75" customHeight="1" x14ac:dyDescent="0.35">
      <c r="B7" s="671" t="s">
        <v>122</v>
      </c>
      <c r="C7" s="671"/>
      <c r="D7" s="671"/>
      <c r="E7" s="671"/>
      <c r="F7" s="671"/>
      <c r="G7" s="671"/>
      <c r="H7" s="671"/>
      <c r="I7" s="671"/>
      <c r="J7" s="671"/>
      <c r="K7" s="671"/>
      <c r="L7" s="671"/>
      <c r="M7" s="671"/>
      <c r="N7" s="671"/>
      <c r="O7" s="671"/>
      <c r="P7" s="76"/>
      <c r="Q7" s="76"/>
      <c r="R7" s="76"/>
      <c r="S7" s="76"/>
    </row>
    <row r="8" spans="2:23" ht="11.25" customHeight="1" x14ac:dyDescent="0.25">
      <c r="B8" s="74"/>
      <c r="C8" s="55"/>
      <c r="D8" s="55"/>
      <c r="E8" s="55"/>
      <c r="F8" s="55"/>
      <c r="G8" s="55"/>
      <c r="H8" s="55"/>
      <c r="I8" s="55"/>
      <c r="J8" s="55"/>
      <c r="K8" s="55"/>
      <c r="L8" s="55"/>
      <c r="M8" s="55"/>
      <c r="N8" s="55"/>
      <c r="O8" s="55"/>
    </row>
    <row r="9" spans="2:23" s="72" customFormat="1" ht="30" customHeight="1" x14ac:dyDescent="0.3">
      <c r="B9" s="742" t="s">
        <v>121</v>
      </c>
      <c r="C9" s="742" t="s">
        <v>63</v>
      </c>
      <c r="D9" s="744" t="s">
        <v>185</v>
      </c>
      <c r="E9" s="745"/>
      <c r="F9" s="745"/>
      <c r="G9" s="745"/>
      <c r="H9" s="745"/>
      <c r="I9" s="745"/>
      <c r="J9" s="745"/>
      <c r="K9" s="745"/>
      <c r="L9" s="746"/>
      <c r="M9" s="747" t="s">
        <v>120</v>
      </c>
      <c r="N9" s="748"/>
      <c r="O9" s="749"/>
      <c r="P9" s="73"/>
      <c r="Q9" s="73"/>
      <c r="R9" s="73"/>
      <c r="S9" s="73"/>
    </row>
    <row r="10" spans="2:23" s="69" customFormat="1" ht="60" customHeight="1" x14ac:dyDescent="0.35">
      <c r="B10" s="743"/>
      <c r="C10" s="743"/>
      <c r="D10" s="71" t="s">
        <v>178</v>
      </c>
      <c r="E10" s="71" t="s">
        <v>119</v>
      </c>
      <c r="F10" s="71" t="s">
        <v>177</v>
      </c>
      <c r="G10" s="71" t="s">
        <v>118</v>
      </c>
      <c r="H10" s="71" t="s">
        <v>176</v>
      </c>
      <c r="I10" s="71" t="s">
        <v>117</v>
      </c>
      <c r="J10" s="71" t="s">
        <v>175</v>
      </c>
      <c r="K10" s="71" t="s">
        <v>116</v>
      </c>
      <c r="L10" s="71" t="s">
        <v>174</v>
      </c>
      <c r="M10" s="750"/>
      <c r="N10" s="751"/>
      <c r="O10" s="752"/>
      <c r="P10" s="70"/>
      <c r="Q10" s="70"/>
      <c r="R10" s="70"/>
      <c r="S10" s="70"/>
    </row>
    <row r="11" spans="2:23" s="155" customFormat="1" ht="43.9" customHeight="1" x14ac:dyDescent="0.25">
      <c r="B11" s="755" t="s">
        <v>157</v>
      </c>
      <c r="C11" s="66" t="s">
        <v>173</v>
      </c>
      <c r="D11" s="160">
        <v>30861554479.690006</v>
      </c>
      <c r="E11" s="163"/>
      <c r="F11" s="159">
        <f>+D13</f>
        <v>30116545826.790009</v>
      </c>
      <c r="G11" s="162"/>
      <c r="H11" s="159">
        <f>+F13</f>
        <v>27938406335.849998</v>
      </c>
      <c r="I11" s="162"/>
      <c r="J11" s="159">
        <f>+H13</f>
        <v>52659376345.150002</v>
      </c>
      <c r="K11" s="162"/>
      <c r="L11" s="150">
        <f>(+D11+F11+H11+J11)/4</f>
        <v>35393970746.870003</v>
      </c>
      <c r="M11" s="733" t="s">
        <v>322</v>
      </c>
      <c r="N11" s="734"/>
      <c r="O11" s="735"/>
      <c r="P11" s="156"/>
      <c r="Q11" s="156"/>
      <c r="R11" s="156"/>
      <c r="S11" s="156"/>
    </row>
    <row r="12" spans="2:23" s="155" customFormat="1" ht="43.9" customHeight="1" x14ac:dyDescent="0.25">
      <c r="B12" s="755"/>
      <c r="C12" s="66" t="s">
        <v>172</v>
      </c>
      <c r="D12" s="160">
        <v>1576005984</v>
      </c>
      <c r="E12" s="153"/>
      <c r="F12" s="160">
        <v>394076108</v>
      </c>
      <c r="G12" s="151"/>
      <c r="H12" s="159">
        <v>183272112630</v>
      </c>
      <c r="I12" s="151"/>
      <c r="J12" s="159">
        <v>3279376895</v>
      </c>
      <c r="K12" s="151"/>
      <c r="L12" s="150">
        <f>(+D12+F12+H12+J12)/4</f>
        <v>47130392904.25</v>
      </c>
      <c r="M12" s="736"/>
      <c r="N12" s="737"/>
      <c r="O12" s="738"/>
      <c r="P12" s="161"/>
      <c r="Q12" s="156"/>
      <c r="R12" s="156"/>
      <c r="S12" s="156"/>
    </row>
    <row r="13" spans="2:23" s="155" customFormat="1" ht="41.5" customHeight="1" x14ac:dyDescent="0.25">
      <c r="B13" s="755"/>
      <c r="C13" s="66" t="s">
        <v>184</v>
      </c>
      <c r="D13" s="160">
        <v>30116545826.790009</v>
      </c>
      <c r="E13" s="133">
        <f>+D14-D13</f>
        <v>2321014636.8999977</v>
      </c>
      <c r="F13" s="159">
        <v>27938406335.849998</v>
      </c>
      <c r="G13" s="157">
        <f>+F14-F13</f>
        <v>2572215598.9400101</v>
      </c>
      <c r="H13" s="159">
        <v>52659376345.150002</v>
      </c>
      <c r="I13" s="157">
        <f>+H14-H13</f>
        <v>158551142620.70001</v>
      </c>
      <c r="J13" s="158">
        <v>39353808815</v>
      </c>
      <c r="K13" s="157">
        <f>+J14-J13</f>
        <v>16584944425.150002</v>
      </c>
      <c r="L13" s="150">
        <f>(+D13+F13+H13+J13)/4</f>
        <v>37517034330.697502</v>
      </c>
      <c r="M13" s="736"/>
      <c r="N13" s="737"/>
      <c r="O13" s="738"/>
      <c r="P13" s="156"/>
      <c r="Q13" s="156"/>
      <c r="R13" s="156"/>
      <c r="S13" s="156"/>
    </row>
    <row r="14" spans="2:23" s="143" customFormat="1" ht="30" customHeight="1" x14ac:dyDescent="0.3">
      <c r="B14" s="755"/>
      <c r="C14" s="154" t="s">
        <v>309</v>
      </c>
      <c r="D14" s="152">
        <f>+D11+D12</f>
        <v>32437560463.690006</v>
      </c>
      <c r="E14" s="153"/>
      <c r="F14" s="152">
        <f>+F11+F12</f>
        <v>30510621934.790009</v>
      </c>
      <c r="G14" s="151"/>
      <c r="H14" s="152">
        <f>+H11+H12</f>
        <v>211210518965.85001</v>
      </c>
      <c r="I14" s="151"/>
      <c r="J14" s="152">
        <f>+J11+J12</f>
        <v>55938753240.150002</v>
      </c>
      <c r="K14" s="151"/>
      <c r="L14" s="150">
        <f>(+D14+F14+H14+J14)/4</f>
        <v>82524363651.12001</v>
      </c>
      <c r="M14" s="736"/>
      <c r="N14" s="737"/>
      <c r="O14" s="738"/>
      <c r="P14" s="144"/>
      <c r="Q14" s="144"/>
      <c r="R14" s="144"/>
      <c r="S14" s="144"/>
    </row>
    <row r="15" spans="2:23" s="143" customFormat="1" ht="30" customHeight="1" x14ac:dyDescent="0.3">
      <c r="B15" s="755"/>
      <c r="C15" s="149" t="s">
        <v>169</v>
      </c>
      <c r="D15" s="147">
        <f>+E13/D14</f>
        <v>7.1553304370656906E-2</v>
      </c>
      <c r="E15" s="148"/>
      <c r="F15" s="147">
        <f>+G13/F14</f>
        <v>8.4305577396540002E-2</v>
      </c>
      <c r="G15" s="146"/>
      <c r="H15" s="147">
        <f>+I13/H14</f>
        <v>0.75067824934578975</v>
      </c>
      <c r="I15" s="146"/>
      <c r="J15" s="147">
        <f>+K13/J14</f>
        <v>0.29648398408075655</v>
      </c>
      <c r="K15" s="146"/>
      <c r="L15" s="145">
        <f>(+D15+F15+H15+J15)/4</f>
        <v>0.30075527879843578</v>
      </c>
      <c r="M15" s="739"/>
      <c r="N15" s="740"/>
      <c r="O15" s="741"/>
      <c r="P15" s="144"/>
      <c r="Q15" s="144"/>
      <c r="R15" s="144"/>
      <c r="S15" s="144"/>
    </row>
    <row r="16" spans="2:23" ht="30" customHeight="1" x14ac:dyDescent="0.35">
      <c r="B16"/>
      <c r="C16"/>
      <c r="D16" s="115"/>
      <c r="E16"/>
      <c r="F16"/>
      <c r="G16"/>
      <c r="H16"/>
      <c r="I16"/>
      <c r="J16"/>
      <c r="K16"/>
      <c r="L16" s="116"/>
      <c r="M16"/>
      <c r="N16"/>
      <c r="O16"/>
      <c r="P16"/>
      <c r="Q16"/>
      <c r="R16"/>
      <c r="S16"/>
      <c r="T16"/>
      <c r="U16"/>
      <c r="V16"/>
      <c r="W16"/>
    </row>
    <row r="17" spans="4:4" ht="30" customHeight="1" x14ac:dyDescent="0.25">
      <c r="D17" s="115"/>
    </row>
    <row r="18" spans="4:4" ht="30" customHeight="1" x14ac:dyDescent="0.25">
      <c r="D18" s="115"/>
    </row>
  </sheetData>
  <sheetProtection formatCells="0" formatColumns="0" formatRows="0" insertRows="0"/>
  <mergeCells count="16">
    <mergeCell ref="B2:B5"/>
    <mergeCell ref="C2:M2"/>
    <mergeCell ref="N2:O2"/>
    <mergeCell ref="C3:M3"/>
    <mergeCell ref="N3:O3"/>
    <mergeCell ref="C4:M4"/>
    <mergeCell ref="N4:O4"/>
    <mergeCell ref="C5:M5"/>
    <mergeCell ref="N5:O5"/>
    <mergeCell ref="B11:B15"/>
    <mergeCell ref="M11:O15"/>
    <mergeCell ref="B7:O7"/>
    <mergeCell ref="B9:B10"/>
    <mergeCell ref="C9:C10"/>
    <mergeCell ref="D9:L9"/>
    <mergeCell ref="M9:O10"/>
  </mergeCells>
  <printOptions horizontalCentered="1"/>
  <pageMargins left="0.70866141732283472" right="0.70866141732283472" top="0.74803149606299213" bottom="0.74803149606299213" header="0.31496062992125984" footer="0.31496062992125984"/>
  <pageSetup scale="33" orientation="portrait" r:id="rId1"/>
  <headerFooter>
    <oddHeader>&amp;A</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Z145"/>
  <sheetViews>
    <sheetView topLeftCell="A4" zoomScale="80" zoomScaleNormal="80" workbookViewId="0">
      <selection activeCell="N20" sqref="N20"/>
    </sheetView>
  </sheetViews>
  <sheetFormatPr baseColWidth="10" defaultColWidth="9.1796875" defaultRowHeight="30" customHeight="1" x14ac:dyDescent="0.25"/>
  <cols>
    <col min="1" max="1" width="28.54296875" style="225" customWidth="1"/>
    <col min="2" max="2" width="27" style="194" bestFit="1" customWidth="1"/>
    <col min="3" max="3" width="16.7265625" style="194" bestFit="1" customWidth="1"/>
    <col min="4" max="16" width="15.7265625" style="194" customWidth="1"/>
    <col min="17" max="17" width="5.26953125" style="194" customWidth="1"/>
    <col min="18" max="18" width="10.7265625" style="194" customWidth="1"/>
    <col min="19" max="19" width="27.54296875" style="194" bestFit="1" customWidth="1"/>
    <col min="20" max="22" width="9.1796875" style="209" customWidth="1"/>
    <col min="23" max="23" width="11.453125" style="169" hidden="1" customWidth="1"/>
    <col min="24" max="24" width="9.1796875" style="209" customWidth="1"/>
    <col min="25" max="16384" width="9.1796875" style="194"/>
  </cols>
  <sheetData>
    <row r="1" spans="1:26" ht="30" customHeight="1" x14ac:dyDescent="0.4">
      <c r="A1" s="456"/>
      <c r="B1" s="457" t="s">
        <v>109</v>
      </c>
      <c r="C1" s="458"/>
      <c r="D1" s="458"/>
      <c r="E1" s="458"/>
      <c r="F1" s="458"/>
      <c r="G1" s="458"/>
      <c r="H1" s="458"/>
      <c r="I1" s="458"/>
      <c r="J1" s="458"/>
      <c r="K1" s="458"/>
      <c r="L1" s="458"/>
      <c r="M1" s="458"/>
      <c r="N1" s="458"/>
      <c r="O1" s="458"/>
      <c r="P1" s="458"/>
      <c r="Q1" s="459"/>
      <c r="R1" s="460" t="s">
        <v>127</v>
      </c>
      <c r="S1" s="460"/>
      <c r="T1" s="208"/>
      <c r="U1" s="208"/>
      <c r="X1" s="208"/>
      <c r="Y1" s="210"/>
      <c r="Z1" s="210"/>
    </row>
    <row r="2" spans="1:26" ht="30" customHeight="1" x14ac:dyDescent="0.4">
      <c r="A2" s="456"/>
      <c r="B2" s="457" t="s">
        <v>126</v>
      </c>
      <c r="C2" s="458"/>
      <c r="D2" s="458"/>
      <c r="E2" s="458"/>
      <c r="F2" s="458"/>
      <c r="G2" s="458"/>
      <c r="H2" s="458"/>
      <c r="I2" s="458"/>
      <c r="J2" s="458"/>
      <c r="K2" s="458"/>
      <c r="L2" s="458"/>
      <c r="M2" s="458"/>
      <c r="N2" s="458"/>
      <c r="O2" s="458"/>
      <c r="P2" s="458"/>
      <c r="Q2" s="459"/>
      <c r="R2" s="460" t="s">
        <v>106</v>
      </c>
      <c r="S2" s="460"/>
      <c r="T2" s="208"/>
      <c r="U2" s="208"/>
      <c r="W2" s="170">
        <v>0.8</v>
      </c>
      <c r="X2" s="208"/>
      <c r="Y2" s="210"/>
      <c r="Z2" s="210"/>
    </row>
    <row r="3" spans="1:26" ht="30" customHeight="1" x14ac:dyDescent="0.4">
      <c r="A3" s="456"/>
      <c r="B3" s="457" t="s">
        <v>125</v>
      </c>
      <c r="C3" s="458"/>
      <c r="D3" s="458"/>
      <c r="E3" s="458"/>
      <c r="F3" s="458"/>
      <c r="G3" s="458"/>
      <c r="H3" s="458"/>
      <c r="I3" s="458"/>
      <c r="J3" s="458"/>
      <c r="K3" s="458"/>
      <c r="L3" s="458"/>
      <c r="M3" s="458"/>
      <c r="N3" s="458"/>
      <c r="O3" s="458"/>
      <c r="P3" s="458"/>
      <c r="Q3" s="459"/>
      <c r="R3" s="460" t="s">
        <v>124</v>
      </c>
      <c r="S3" s="460"/>
      <c r="T3" s="208"/>
      <c r="U3" s="208"/>
      <c r="W3" s="170">
        <v>0.79998999999999998</v>
      </c>
      <c r="X3" s="208"/>
      <c r="Y3" s="210"/>
      <c r="Z3" s="210"/>
    </row>
    <row r="4" spans="1:26" ht="30" customHeight="1" x14ac:dyDescent="0.4">
      <c r="A4" s="456"/>
      <c r="B4" s="457" t="s">
        <v>123</v>
      </c>
      <c r="C4" s="458"/>
      <c r="D4" s="458"/>
      <c r="E4" s="458"/>
      <c r="F4" s="458"/>
      <c r="G4" s="458"/>
      <c r="H4" s="458"/>
      <c r="I4" s="458"/>
      <c r="J4" s="458"/>
      <c r="K4" s="458"/>
      <c r="L4" s="458"/>
      <c r="M4" s="458"/>
      <c r="N4" s="458"/>
      <c r="O4" s="458"/>
      <c r="P4" s="458"/>
      <c r="Q4" s="459"/>
      <c r="R4" s="460" t="s">
        <v>102</v>
      </c>
      <c r="S4" s="460"/>
      <c r="T4" s="211"/>
      <c r="U4" s="211"/>
      <c r="W4" s="170">
        <v>0.65</v>
      </c>
      <c r="X4" s="211"/>
      <c r="Y4" s="212"/>
      <c r="Z4" s="212"/>
    </row>
    <row r="5" spans="1:26" ht="18" x14ac:dyDescent="0.4">
      <c r="A5" s="213"/>
      <c r="B5" s="168"/>
      <c r="C5" s="214"/>
      <c r="D5" s="214"/>
      <c r="E5" s="214"/>
      <c r="F5" s="214"/>
      <c r="G5" s="214"/>
      <c r="H5" s="214"/>
      <c r="I5" s="214"/>
      <c r="J5" s="214"/>
      <c r="K5" s="214"/>
      <c r="L5" s="214"/>
      <c r="M5" s="214"/>
      <c r="N5" s="214"/>
      <c r="O5" s="214"/>
      <c r="P5" s="214"/>
      <c r="Q5" s="215"/>
      <c r="R5" s="215"/>
      <c r="S5" s="215"/>
      <c r="T5" s="211"/>
      <c r="U5" s="211"/>
      <c r="W5" s="170">
        <v>0.64999899999999999</v>
      </c>
      <c r="X5" s="211"/>
      <c r="Y5" s="212"/>
      <c r="Z5" s="212"/>
    </row>
    <row r="6" spans="1:26" ht="13.5" customHeight="1" x14ac:dyDescent="0.25">
      <c r="A6" s="461" t="s">
        <v>216</v>
      </c>
      <c r="B6" s="461"/>
      <c r="C6" s="461"/>
      <c r="D6" s="461"/>
      <c r="E6" s="461"/>
      <c r="F6" s="461"/>
      <c r="G6" s="461"/>
      <c r="H6" s="461"/>
      <c r="I6" s="461"/>
      <c r="J6" s="461"/>
      <c r="K6" s="461"/>
      <c r="L6" s="461"/>
      <c r="M6" s="461"/>
      <c r="N6" s="461"/>
      <c r="O6" s="461"/>
      <c r="P6" s="461"/>
      <c r="Q6" s="461"/>
      <c r="R6" s="461"/>
      <c r="S6" s="461"/>
      <c r="W6" s="170"/>
    </row>
    <row r="7" spans="1:26" ht="11.25" customHeight="1" x14ac:dyDescent="0.25">
      <c r="A7" s="213"/>
      <c r="B7" s="168"/>
      <c r="C7" s="168"/>
      <c r="D7" s="168"/>
      <c r="E7" s="168"/>
      <c r="F7" s="168"/>
      <c r="G7" s="168"/>
      <c r="H7" s="168"/>
      <c r="I7" s="168"/>
      <c r="J7" s="168"/>
      <c r="K7" s="168"/>
      <c r="L7" s="168"/>
      <c r="M7" s="168"/>
      <c r="N7" s="168"/>
      <c r="O7" s="168"/>
      <c r="P7" s="168"/>
      <c r="Q7" s="168"/>
      <c r="R7" s="168"/>
      <c r="S7" s="168"/>
      <c r="W7" s="170"/>
    </row>
    <row r="8" spans="1:26" s="217" customFormat="1" ht="30" customHeight="1" x14ac:dyDescent="0.3">
      <c r="A8" s="442" t="s">
        <v>121</v>
      </c>
      <c r="B8" s="442" t="s">
        <v>63</v>
      </c>
      <c r="C8" s="440" t="s">
        <v>217</v>
      </c>
      <c r="D8" s="440" t="s">
        <v>154</v>
      </c>
      <c r="E8" s="440" t="s">
        <v>153</v>
      </c>
      <c r="F8" s="440" t="s">
        <v>152</v>
      </c>
      <c r="G8" s="440" t="s">
        <v>151</v>
      </c>
      <c r="H8" s="440" t="s">
        <v>150</v>
      </c>
      <c r="I8" s="440" t="s">
        <v>149</v>
      </c>
      <c r="J8" s="440" t="s">
        <v>148</v>
      </c>
      <c r="K8" s="440" t="s">
        <v>147</v>
      </c>
      <c r="L8" s="440" t="s">
        <v>146</v>
      </c>
      <c r="M8" s="440" t="s">
        <v>145</v>
      </c>
      <c r="N8" s="440" t="s">
        <v>144</v>
      </c>
      <c r="O8" s="440" t="s">
        <v>218</v>
      </c>
      <c r="P8" s="440" t="s">
        <v>219</v>
      </c>
      <c r="Q8" s="462" t="s">
        <v>120</v>
      </c>
      <c r="R8" s="463"/>
      <c r="S8" s="464"/>
      <c r="T8" s="216"/>
      <c r="U8" s="216"/>
      <c r="V8" s="216"/>
      <c r="W8" s="169"/>
      <c r="X8" s="216"/>
    </row>
    <row r="9" spans="1:26" s="219" customFormat="1" ht="30" customHeight="1" thickBot="1" x14ac:dyDescent="0.3">
      <c r="A9" s="443"/>
      <c r="B9" s="443"/>
      <c r="C9" s="441"/>
      <c r="D9" s="441"/>
      <c r="E9" s="441"/>
      <c r="F9" s="441"/>
      <c r="G9" s="441"/>
      <c r="H9" s="441"/>
      <c r="I9" s="441"/>
      <c r="J9" s="441"/>
      <c r="K9" s="441"/>
      <c r="L9" s="441"/>
      <c r="M9" s="441"/>
      <c r="N9" s="441"/>
      <c r="O9" s="441"/>
      <c r="P9" s="441"/>
      <c r="Q9" s="465"/>
      <c r="R9" s="466"/>
      <c r="S9" s="467"/>
      <c r="T9" s="218"/>
      <c r="U9" s="218"/>
      <c r="V9" s="218"/>
      <c r="W9" s="169"/>
      <c r="X9" s="218"/>
    </row>
    <row r="10" spans="1:26" ht="178.5" customHeight="1" x14ac:dyDescent="0.25">
      <c r="A10" s="453" t="s">
        <v>220</v>
      </c>
      <c r="B10" s="282" t="s">
        <v>221</v>
      </c>
      <c r="C10" s="283">
        <v>6530</v>
      </c>
      <c r="D10" s="283">
        <v>15895</v>
      </c>
      <c r="E10" s="283">
        <v>29579</v>
      </c>
      <c r="F10" s="283">
        <v>44468</v>
      </c>
      <c r="G10" s="283">
        <v>65840</v>
      </c>
      <c r="H10" s="220">
        <v>75925</v>
      </c>
      <c r="I10" s="220">
        <v>88939</v>
      </c>
      <c r="J10" s="220">
        <v>102204</v>
      </c>
      <c r="K10" s="220">
        <v>114972</v>
      </c>
      <c r="L10" s="220">
        <v>126973</v>
      </c>
      <c r="M10" s="220">
        <v>141577</v>
      </c>
      <c r="N10" s="220">
        <v>189892</v>
      </c>
      <c r="O10" s="220"/>
      <c r="P10" s="221"/>
      <c r="Q10" s="450"/>
      <c r="R10" s="451"/>
      <c r="S10" s="452"/>
    </row>
    <row r="11" spans="1:26" ht="42.75" customHeight="1" x14ac:dyDescent="0.25">
      <c r="A11" s="454"/>
      <c r="B11" s="282" t="s">
        <v>222</v>
      </c>
      <c r="C11" s="283">
        <v>198510</v>
      </c>
      <c r="D11" s="283">
        <v>198510</v>
      </c>
      <c r="E11" s="283">
        <v>199769</v>
      </c>
      <c r="F11" s="283">
        <v>199769</v>
      </c>
      <c r="G11" s="283">
        <v>199769</v>
      </c>
      <c r="H11" s="220">
        <v>199769</v>
      </c>
      <c r="I11" s="220">
        <v>199769</v>
      </c>
      <c r="J11" s="220">
        <v>199769</v>
      </c>
      <c r="K11" s="220">
        <v>199769</v>
      </c>
      <c r="L11" s="220">
        <v>199769</v>
      </c>
      <c r="M11" s="220">
        <v>199769</v>
      </c>
      <c r="N11" s="220">
        <v>199769</v>
      </c>
      <c r="O11" s="220">
        <v>199769</v>
      </c>
      <c r="P11" s="220"/>
      <c r="Q11" s="447"/>
      <c r="R11" s="448"/>
      <c r="S11" s="449"/>
    </row>
    <row r="12" spans="1:26" ht="39.75" customHeight="1" x14ac:dyDescent="0.25">
      <c r="A12" s="454"/>
      <c r="B12" s="282" t="s">
        <v>223</v>
      </c>
      <c r="C12" s="222">
        <f>C10/C11</f>
        <v>3.289506825852602E-2</v>
      </c>
      <c r="D12" s="222">
        <f t="shared" ref="D12:O12" si="0">D10/D11</f>
        <v>8.00715329202559E-2</v>
      </c>
      <c r="E12" s="222">
        <f t="shared" si="0"/>
        <v>0.14806601624876733</v>
      </c>
      <c r="F12" s="222">
        <f t="shared" si="0"/>
        <v>0.22259709965009586</v>
      </c>
      <c r="G12" s="222">
        <f t="shared" si="0"/>
        <v>0.32958066566884753</v>
      </c>
      <c r="H12" s="222">
        <f t="shared" si="0"/>
        <v>0.38006397388984275</v>
      </c>
      <c r="I12" s="222">
        <f t="shared" si="0"/>
        <v>0.44520921664522523</v>
      </c>
      <c r="J12" s="222">
        <f t="shared" si="0"/>
        <v>0.51161091060174502</v>
      </c>
      <c r="K12" s="222">
        <f t="shared" si="0"/>
        <v>0.5755247310643794</v>
      </c>
      <c r="L12" s="222">
        <f t="shared" si="0"/>
        <v>0.63559911698011207</v>
      </c>
      <c r="M12" s="222">
        <f t="shared" si="0"/>
        <v>0.70870355260325679</v>
      </c>
      <c r="N12" s="222">
        <f t="shared" si="0"/>
        <v>0.95055789436799498</v>
      </c>
      <c r="O12" s="222">
        <f t="shared" si="0"/>
        <v>0</v>
      </c>
      <c r="P12" s="223"/>
      <c r="Q12" s="444"/>
      <c r="R12" s="445"/>
      <c r="S12" s="446"/>
    </row>
    <row r="13" spans="1:26" ht="40.5" customHeight="1" x14ac:dyDescent="0.25">
      <c r="A13" s="455"/>
      <c r="B13" s="282" t="s">
        <v>224</v>
      </c>
      <c r="C13" s="284">
        <v>5.0999999999999997E-2</v>
      </c>
      <c r="D13" s="284">
        <v>9.2999999999999999E-2</v>
      </c>
      <c r="E13" s="284">
        <v>0.13100000000000001</v>
      </c>
      <c r="F13" s="284">
        <v>0.20599999999999999</v>
      </c>
      <c r="G13" s="284">
        <v>0.27700000000000002</v>
      </c>
      <c r="H13" s="284">
        <v>0.36399999999999999</v>
      </c>
      <c r="I13" s="284">
        <v>0.42299999999999999</v>
      </c>
      <c r="J13" s="284">
        <v>0.48199999999999998</v>
      </c>
      <c r="K13" s="284">
        <v>0.56499999999999995</v>
      </c>
      <c r="L13" s="284">
        <v>0.624</v>
      </c>
      <c r="M13" s="284">
        <v>0.72599999999999998</v>
      </c>
      <c r="N13" s="284">
        <v>0.91900000000000004</v>
      </c>
      <c r="O13" s="284"/>
      <c r="P13" s="224"/>
      <c r="Q13" s="444"/>
      <c r="R13" s="445"/>
      <c r="S13" s="446"/>
    </row>
    <row r="65" spans="23:23" ht="30" customHeight="1" x14ac:dyDescent="0.25">
      <c r="W65" s="195"/>
    </row>
    <row r="135" spans="23:23" ht="30" customHeight="1" x14ac:dyDescent="0.25">
      <c r="W135" s="168"/>
    </row>
    <row r="136" spans="23:23" ht="30" customHeight="1" x14ac:dyDescent="0.25">
      <c r="W136" s="168"/>
    </row>
    <row r="137" spans="23:23" ht="30" customHeight="1" x14ac:dyDescent="0.25">
      <c r="W137" s="168"/>
    </row>
    <row r="138" spans="23:23" ht="30" customHeight="1" x14ac:dyDescent="0.25">
      <c r="W138" s="168"/>
    </row>
    <row r="139" spans="23:23" ht="30" customHeight="1" x14ac:dyDescent="0.25">
      <c r="W139" s="168"/>
    </row>
    <row r="140" spans="23:23" ht="30" customHeight="1" x14ac:dyDescent="0.25">
      <c r="W140" s="168"/>
    </row>
    <row r="141" spans="23:23" ht="30" customHeight="1" x14ac:dyDescent="0.25">
      <c r="W141" s="168"/>
    </row>
    <row r="142" spans="23:23" ht="30" customHeight="1" x14ac:dyDescent="0.25">
      <c r="W142" s="168"/>
    </row>
    <row r="143" spans="23:23" ht="30" customHeight="1" x14ac:dyDescent="0.25">
      <c r="W143" s="168"/>
    </row>
    <row r="144" spans="23:23" ht="30" customHeight="1" x14ac:dyDescent="0.25">
      <c r="W144" s="168"/>
    </row>
    <row r="145" spans="23:23" ht="30" customHeight="1" x14ac:dyDescent="0.25">
      <c r="W145" s="168"/>
    </row>
  </sheetData>
  <mergeCells count="32">
    <mergeCell ref="A1:A4"/>
    <mergeCell ref="B4:Q4"/>
    <mergeCell ref="R4:S4"/>
    <mergeCell ref="A6:S6"/>
    <mergeCell ref="H8:H9"/>
    <mergeCell ref="I8:I9"/>
    <mergeCell ref="M8:M9"/>
    <mergeCell ref="N8:N9"/>
    <mergeCell ref="O8:O9"/>
    <mergeCell ref="B1:Q1"/>
    <mergeCell ref="R1:S1"/>
    <mergeCell ref="B2:Q2"/>
    <mergeCell ref="R2:S2"/>
    <mergeCell ref="B3:Q3"/>
    <mergeCell ref="R3:S3"/>
    <mergeCell ref="Q8:S9"/>
    <mergeCell ref="Q13:S13"/>
    <mergeCell ref="Q12:S12"/>
    <mergeCell ref="Q11:S11"/>
    <mergeCell ref="Q10:S10"/>
    <mergeCell ref="A10:A13"/>
    <mergeCell ref="D8:D9"/>
    <mergeCell ref="C8:C9"/>
    <mergeCell ref="B8:B9"/>
    <mergeCell ref="A8:A9"/>
    <mergeCell ref="G8:G9"/>
    <mergeCell ref="P8:P9"/>
    <mergeCell ref="F8:F9"/>
    <mergeCell ref="E8:E9"/>
    <mergeCell ref="L8:L9"/>
    <mergeCell ref="K8:K9"/>
    <mergeCell ref="J8:J9"/>
  </mergeCells>
  <conditionalFormatting sqref="P10">
    <cfRule type="cellIs" dxfId="114" priority="1" stopIfTrue="1" operator="equal">
      <formula>"0"</formula>
    </cfRule>
    <cfRule type="cellIs" dxfId="113" priority="2" stopIfTrue="1" operator="lessThanOrEqual">
      <formula>$W$5</formula>
    </cfRule>
    <cfRule type="cellIs" dxfId="112" priority="3" stopIfTrue="1" operator="greaterThanOrEqual">
      <formula>$W$2</formula>
    </cfRule>
    <cfRule type="cellIs" dxfId="111" priority="4" stopIfTrue="1" operator="between">
      <formula>$W$4</formula>
      <formula>$W$3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S177"/>
  <sheetViews>
    <sheetView topLeftCell="A70" zoomScale="82" zoomScaleNormal="82" workbookViewId="0">
      <selection activeCell="S76" sqref="S76"/>
    </sheetView>
  </sheetViews>
  <sheetFormatPr baseColWidth="10" defaultColWidth="9.1796875" defaultRowHeight="12.5" x14ac:dyDescent="0.25"/>
  <cols>
    <col min="1" max="1" width="3" style="167" customWidth="1"/>
    <col min="2" max="2" width="30" style="167" customWidth="1"/>
    <col min="3" max="3" width="16.81640625" style="167" customWidth="1"/>
    <col min="4" max="4" width="5" style="167" bestFit="1" customWidth="1"/>
    <col min="5" max="5" width="4.7265625" style="167" bestFit="1" customWidth="1"/>
    <col min="6" max="6" width="9.54296875" style="167" bestFit="1" customWidth="1"/>
    <col min="7" max="7" width="5.453125" style="167" bestFit="1" customWidth="1"/>
    <col min="8" max="8" width="5.1796875" style="167" bestFit="1" customWidth="1"/>
    <col min="9" max="9" width="9.54296875" style="167" bestFit="1" customWidth="1"/>
    <col min="10" max="10" width="4.1796875" style="167" bestFit="1" customWidth="1"/>
    <col min="11" max="11" width="6.453125" style="167" bestFit="1" customWidth="1"/>
    <col min="12" max="12" width="9.54296875" style="167" bestFit="1" customWidth="1"/>
    <col min="13" max="13" width="8.453125" style="167" customWidth="1"/>
    <col min="14" max="14" width="6.453125" style="167" customWidth="1"/>
    <col min="15" max="15" width="11" style="167" customWidth="1"/>
    <col min="16" max="16" width="15.54296875" style="167" customWidth="1"/>
    <col min="17" max="18" width="11.7265625" style="167" customWidth="1"/>
    <col min="19" max="19" width="11.453125" style="169" customWidth="1"/>
    <col min="20" max="16384" width="9.1796875" style="167"/>
  </cols>
  <sheetData>
    <row r="1" spans="2:19" ht="13" thickBot="1" x14ac:dyDescent="0.3">
      <c r="B1" s="168"/>
      <c r="C1" s="168"/>
      <c r="D1" s="168"/>
      <c r="E1" s="168"/>
      <c r="F1" s="168"/>
      <c r="G1" s="168"/>
      <c r="H1" s="168"/>
      <c r="I1" s="168"/>
      <c r="J1" s="168"/>
      <c r="K1" s="168"/>
      <c r="L1" s="168"/>
      <c r="M1" s="168"/>
      <c r="N1" s="168"/>
      <c r="O1" s="168"/>
      <c r="P1" s="168"/>
    </row>
    <row r="2" spans="2:19" ht="16.5" customHeight="1" x14ac:dyDescent="0.25">
      <c r="B2" s="294"/>
      <c r="C2" s="297" t="s">
        <v>109</v>
      </c>
      <c r="D2" s="298"/>
      <c r="E2" s="298"/>
      <c r="F2" s="298"/>
      <c r="G2" s="298"/>
      <c r="H2" s="298"/>
      <c r="I2" s="298"/>
      <c r="J2" s="298"/>
      <c r="K2" s="298"/>
      <c r="L2" s="298"/>
      <c r="M2" s="299"/>
      <c r="N2" s="300" t="s">
        <v>108</v>
      </c>
      <c r="O2" s="301"/>
      <c r="P2" s="302"/>
      <c r="S2" s="170"/>
    </row>
    <row r="3" spans="2:19" ht="15.75" customHeight="1" x14ac:dyDescent="0.25">
      <c r="B3" s="295"/>
      <c r="C3" s="303" t="s">
        <v>107</v>
      </c>
      <c r="D3" s="304"/>
      <c r="E3" s="304"/>
      <c r="F3" s="304"/>
      <c r="G3" s="304"/>
      <c r="H3" s="304"/>
      <c r="I3" s="304"/>
      <c r="J3" s="304"/>
      <c r="K3" s="304"/>
      <c r="L3" s="304"/>
      <c r="M3" s="305"/>
      <c r="N3" s="306" t="s">
        <v>106</v>
      </c>
      <c r="O3" s="307"/>
      <c r="P3" s="308"/>
      <c r="S3" s="170"/>
    </row>
    <row r="4" spans="2:19" ht="15.75" customHeight="1" x14ac:dyDescent="0.25">
      <c r="B4" s="295"/>
      <c r="C4" s="303" t="s">
        <v>105</v>
      </c>
      <c r="D4" s="304"/>
      <c r="E4" s="304"/>
      <c r="F4" s="304"/>
      <c r="G4" s="304"/>
      <c r="H4" s="304"/>
      <c r="I4" s="304"/>
      <c r="J4" s="304"/>
      <c r="K4" s="304"/>
      <c r="L4" s="304"/>
      <c r="M4" s="305"/>
      <c r="N4" s="306" t="s">
        <v>104</v>
      </c>
      <c r="O4" s="307"/>
      <c r="P4" s="308"/>
      <c r="S4" s="170"/>
    </row>
    <row r="5" spans="2:19" ht="16.5" customHeight="1" thickBot="1" x14ac:dyDescent="0.3">
      <c r="B5" s="296"/>
      <c r="C5" s="309" t="s">
        <v>103</v>
      </c>
      <c r="D5" s="310"/>
      <c r="E5" s="310"/>
      <c r="F5" s="310"/>
      <c r="G5" s="310"/>
      <c r="H5" s="310"/>
      <c r="I5" s="310"/>
      <c r="J5" s="310"/>
      <c r="K5" s="310"/>
      <c r="L5" s="310"/>
      <c r="M5" s="311"/>
      <c r="N5" s="312" t="s">
        <v>102</v>
      </c>
      <c r="O5" s="313"/>
      <c r="P5" s="314"/>
      <c r="S5" s="170"/>
    </row>
    <row r="6" spans="2:19" ht="13" thickBot="1" x14ac:dyDescent="0.3">
      <c r="B6" s="168"/>
      <c r="C6" s="168"/>
      <c r="D6" s="168"/>
      <c r="E6" s="168"/>
      <c r="F6" s="168"/>
      <c r="G6" s="168"/>
      <c r="H6" s="168"/>
      <c r="I6" s="168"/>
      <c r="J6" s="168"/>
      <c r="K6" s="168"/>
      <c r="L6" s="168"/>
      <c r="M6" s="168"/>
      <c r="N6" s="168"/>
      <c r="O6" s="168"/>
      <c r="P6" s="168"/>
      <c r="S6" s="170"/>
    </row>
    <row r="7" spans="2:19" x14ac:dyDescent="0.25">
      <c r="B7" s="315" t="s">
        <v>101</v>
      </c>
      <c r="C7" s="316"/>
      <c r="D7" s="316"/>
      <c r="E7" s="316"/>
      <c r="F7" s="316"/>
      <c r="G7" s="316"/>
      <c r="H7" s="316"/>
      <c r="I7" s="316"/>
      <c r="J7" s="316"/>
      <c r="K7" s="316"/>
      <c r="L7" s="316"/>
      <c r="M7" s="316"/>
      <c r="N7" s="316"/>
      <c r="O7" s="316"/>
      <c r="P7" s="317"/>
      <c r="S7" s="170"/>
    </row>
    <row r="8" spans="2:19" ht="13" thickBot="1" x14ac:dyDescent="0.3">
      <c r="B8" s="318"/>
      <c r="C8" s="319"/>
      <c r="D8" s="319"/>
      <c r="E8" s="319"/>
      <c r="F8" s="319"/>
      <c r="G8" s="319"/>
      <c r="H8" s="319"/>
      <c r="I8" s="319"/>
      <c r="J8" s="319"/>
      <c r="K8" s="319"/>
      <c r="L8" s="319"/>
      <c r="M8" s="319"/>
      <c r="N8" s="319"/>
      <c r="O8" s="319"/>
      <c r="P8" s="320"/>
    </row>
    <row r="9" spans="2:19" ht="6.75" customHeight="1" thickBot="1" x14ac:dyDescent="0.3">
      <c r="B9" s="321"/>
      <c r="C9" s="321"/>
      <c r="D9" s="321"/>
      <c r="E9" s="321"/>
      <c r="F9" s="321"/>
      <c r="G9" s="321"/>
      <c r="H9" s="321"/>
      <c r="I9" s="321"/>
      <c r="J9" s="321"/>
      <c r="K9" s="321"/>
      <c r="L9" s="321"/>
      <c r="M9" s="321"/>
      <c r="N9" s="321"/>
      <c r="O9" s="321"/>
      <c r="P9" s="321"/>
    </row>
    <row r="10" spans="2:19" ht="26.25" customHeight="1" thickBot="1" x14ac:dyDescent="0.3">
      <c r="B10" s="171" t="s">
        <v>100</v>
      </c>
      <c r="C10" s="322">
        <v>2024</v>
      </c>
      <c r="D10" s="323"/>
      <c r="E10" s="323"/>
      <c r="F10" s="323"/>
      <c r="G10" s="323"/>
      <c r="H10" s="323"/>
      <c r="I10" s="324"/>
      <c r="J10" s="325" t="s">
        <v>99</v>
      </c>
      <c r="K10" s="326"/>
      <c r="L10" s="326"/>
      <c r="M10" s="326"/>
      <c r="N10" s="327" t="s">
        <v>98</v>
      </c>
      <c r="O10" s="328"/>
      <c r="P10" s="329"/>
    </row>
    <row r="11" spans="2:19" ht="4.5" customHeight="1" thickBot="1" x14ac:dyDescent="0.3">
      <c r="B11" s="291"/>
      <c r="C11" s="292"/>
      <c r="D11" s="292"/>
      <c r="E11" s="292"/>
      <c r="F11" s="292"/>
      <c r="G11" s="292"/>
      <c r="H11" s="292"/>
      <c r="I11" s="292"/>
      <c r="J11" s="292"/>
      <c r="K11" s="292"/>
      <c r="L11" s="292"/>
      <c r="M11" s="292"/>
      <c r="N11" s="292"/>
      <c r="O11" s="292"/>
      <c r="P11" s="293"/>
    </row>
    <row r="12" spans="2:19" ht="13.5" thickBot="1" x14ac:dyDescent="0.35">
      <c r="B12" s="172" t="s">
        <v>97</v>
      </c>
      <c r="C12" s="333" t="s">
        <v>13</v>
      </c>
      <c r="D12" s="333"/>
      <c r="E12" s="333"/>
      <c r="F12" s="333"/>
      <c r="G12" s="333"/>
      <c r="H12" s="333"/>
      <c r="I12" s="333"/>
      <c r="J12" s="333"/>
      <c r="K12" s="333"/>
      <c r="L12" s="333"/>
      <c r="M12" s="333"/>
      <c r="N12" s="333"/>
      <c r="O12" s="333"/>
      <c r="P12" s="334"/>
    </row>
    <row r="13" spans="2:19" ht="4.5" customHeight="1" thickBot="1" x14ac:dyDescent="0.35">
      <c r="B13" s="335"/>
      <c r="C13" s="336"/>
      <c r="D13" s="336"/>
      <c r="E13" s="336"/>
      <c r="F13" s="336"/>
      <c r="G13" s="336"/>
      <c r="H13" s="336"/>
      <c r="I13" s="336"/>
      <c r="J13" s="336"/>
      <c r="K13" s="336"/>
      <c r="L13" s="336"/>
      <c r="M13" s="336"/>
      <c r="N13" s="336"/>
      <c r="O13" s="336"/>
      <c r="P13" s="337"/>
    </row>
    <row r="14" spans="2:19" ht="18" customHeight="1" thickBot="1" x14ac:dyDescent="0.3">
      <c r="B14" s="172" t="s">
        <v>96</v>
      </c>
      <c r="C14" s="468" t="s">
        <v>225</v>
      </c>
      <c r="D14" s="469"/>
      <c r="E14" s="469"/>
      <c r="F14" s="469"/>
      <c r="G14" s="469"/>
      <c r="H14" s="469"/>
      <c r="I14" s="469"/>
      <c r="J14" s="469"/>
      <c r="K14" s="469"/>
      <c r="L14" s="469"/>
      <c r="M14" s="469"/>
      <c r="N14" s="469"/>
      <c r="O14" s="469"/>
      <c r="P14" s="470"/>
    </row>
    <row r="15" spans="2:19" ht="4.5" customHeight="1" thickBot="1" x14ac:dyDescent="0.35">
      <c r="B15" s="330"/>
      <c r="C15" s="331"/>
      <c r="D15" s="331"/>
      <c r="E15" s="331"/>
      <c r="F15" s="331"/>
      <c r="G15" s="331"/>
      <c r="H15" s="331"/>
      <c r="I15" s="331"/>
      <c r="J15" s="331"/>
      <c r="K15" s="331"/>
      <c r="L15" s="331"/>
      <c r="M15" s="331"/>
      <c r="N15" s="331"/>
      <c r="O15" s="331"/>
      <c r="P15" s="332"/>
    </row>
    <row r="16" spans="2:19" ht="32.25" customHeight="1" thickBot="1" x14ac:dyDescent="0.3">
      <c r="B16" s="172" t="s">
        <v>94</v>
      </c>
      <c r="C16" s="471" t="s">
        <v>226</v>
      </c>
      <c r="D16" s="472"/>
      <c r="E16" s="472"/>
      <c r="F16" s="472"/>
      <c r="G16" s="472"/>
      <c r="H16" s="472"/>
      <c r="I16" s="472"/>
      <c r="J16" s="472"/>
      <c r="K16" s="472"/>
      <c r="L16" s="472"/>
      <c r="M16" s="472"/>
      <c r="N16" s="472"/>
      <c r="O16" s="472"/>
      <c r="P16" s="473"/>
    </row>
    <row r="17" spans="2:16" ht="4.5" customHeight="1" thickBot="1" x14ac:dyDescent="0.35">
      <c r="B17" s="330"/>
      <c r="C17" s="331"/>
      <c r="D17" s="331"/>
      <c r="E17" s="331"/>
      <c r="F17" s="331"/>
      <c r="G17" s="331"/>
      <c r="H17" s="331"/>
      <c r="I17" s="331"/>
      <c r="J17" s="331"/>
      <c r="K17" s="331"/>
      <c r="L17" s="331"/>
      <c r="M17" s="331"/>
      <c r="N17" s="331"/>
      <c r="O17" s="331"/>
      <c r="P17" s="332"/>
    </row>
    <row r="18" spans="2:16" ht="26.25" customHeight="1" thickBot="1" x14ac:dyDescent="0.3">
      <c r="B18" s="172" t="s">
        <v>92</v>
      </c>
      <c r="C18" s="344" t="s">
        <v>314</v>
      </c>
      <c r="D18" s="345"/>
      <c r="E18" s="345"/>
      <c r="F18" s="345"/>
      <c r="G18" s="345"/>
      <c r="H18" s="345"/>
      <c r="I18" s="345"/>
      <c r="J18" s="345"/>
      <c r="K18" s="345"/>
      <c r="L18" s="345"/>
      <c r="M18" s="345"/>
      <c r="N18" s="345"/>
      <c r="O18" s="345"/>
      <c r="P18" s="346"/>
    </row>
    <row r="19" spans="2:16" ht="4.5" customHeight="1" thickBot="1" x14ac:dyDescent="0.35">
      <c r="B19" s="347"/>
      <c r="C19" s="347"/>
      <c r="D19" s="347"/>
      <c r="E19" s="347"/>
      <c r="F19" s="347"/>
      <c r="G19" s="347"/>
      <c r="H19" s="347"/>
      <c r="I19" s="347"/>
      <c r="J19" s="347"/>
      <c r="K19" s="347"/>
      <c r="L19" s="347"/>
      <c r="M19" s="347"/>
      <c r="N19" s="347"/>
      <c r="O19" s="347"/>
      <c r="P19" s="347"/>
    </row>
    <row r="20" spans="2:16" ht="17.25" customHeight="1" thickBot="1" x14ac:dyDescent="0.35">
      <c r="B20" s="348" t="s">
        <v>91</v>
      </c>
      <c r="C20" s="349"/>
      <c r="D20" s="349"/>
      <c r="E20" s="349"/>
      <c r="F20" s="349"/>
      <c r="G20" s="349"/>
      <c r="H20" s="349"/>
      <c r="I20" s="349"/>
      <c r="J20" s="349"/>
      <c r="K20" s="349"/>
      <c r="L20" s="349"/>
      <c r="M20" s="349"/>
      <c r="N20" s="349"/>
      <c r="O20" s="349"/>
      <c r="P20" s="350"/>
    </row>
    <row r="21" spans="2:16" ht="4.5" customHeight="1" thickBot="1" x14ac:dyDescent="0.35">
      <c r="B21" s="351"/>
      <c r="C21" s="352"/>
      <c r="D21" s="352"/>
      <c r="E21" s="352"/>
      <c r="F21" s="352"/>
      <c r="G21" s="352"/>
      <c r="H21" s="352"/>
      <c r="I21" s="352"/>
      <c r="J21" s="352"/>
      <c r="K21" s="352"/>
      <c r="L21" s="352"/>
      <c r="M21" s="352"/>
      <c r="N21" s="352"/>
      <c r="O21" s="352"/>
      <c r="P21" s="353"/>
    </row>
    <row r="22" spans="2:16" ht="51" customHeight="1" thickBot="1" x14ac:dyDescent="0.3">
      <c r="B22" s="172" t="s">
        <v>90</v>
      </c>
      <c r="C22" s="354" t="s">
        <v>294</v>
      </c>
      <c r="D22" s="355"/>
      <c r="E22" s="355"/>
      <c r="F22" s="355"/>
      <c r="G22" s="355"/>
      <c r="H22" s="355"/>
      <c r="I22" s="355"/>
      <c r="J22" s="355"/>
      <c r="K22" s="355"/>
      <c r="L22" s="355"/>
      <c r="M22" s="355"/>
      <c r="N22" s="355"/>
      <c r="O22" s="355"/>
      <c r="P22" s="356"/>
    </row>
    <row r="23" spans="2:16" ht="4.5" customHeight="1" thickBot="1" x14ac:dyDescent="0.35">
      <c r="B23" s="330"/>
      <c r="C23" s="331"/>
      <c r="D23" s="331"/>
      <c r="E23" s="331"/>
      <c r="F23" s="331"/>
      <c r="G23" s="331"/>
      <c r="H23" s="331"/>
      <c r="I23" s="331"/>
      <c r="J23" s="331"/>
      <c r="K23" s="331"/>
      <c r="L23" s="331"/>
      <c r="M23" s="331"/>
      <c r="N23" s="331"/>
      <c r="O23" s="331"/>
      <c r="P23" s="332"/>
    </row>
    <row r="24" spans="2:16" ht="102.75" customHeight="1" thickBot="1" x14ac:dyDescent="0.3">
      <c r="B24" s="172" t="s">
        <v>88</v>
      </c>
      <c r="C24" s="358" t="s">
        <v>311</v>
      </c>
      <c r="D24" s="359"/>
      <c r="E24" s="359"/>
      <c r="F24" s="359"/>
      <c r="G24" s="359"/>
      <c r="H24" s="359"/>
      <c r="I24" s="359"/>
      <c r="J24" s="359"/>
      <c r="K24" s="359"/>
      <c r="L24" s="359"/>
      <c r="M24" s="359"/>
      <c r="N24" s="359"/>
      <c r="O24" s="359"/>
      <c r="P24" s="360"/>
    </row>
    <row r="25" spans="2:16" ht="4.5" customHeight="1" thickBot="1" x14ac:dyDescent="0.35">
      <c r="B25" s="361"/>
      <c r="C25" s="362"/>
      <c r="D25" s="362"/>
      <c r="E25" s="362"/>
      <c r="F25" s="362"/>
      <c r="G25" s="362"/>
      <c r="H25" s="362"/>
      <c r="I25" s="362"/>
      <c r="J25" s="362"/>
      <c r="K25" s="362"/>
      <c r="L25" s="362"/>
      <c r="M25" s="362"/>
      <c r="N25" s="362"/>
      <c r="O25" s="362"/>
      <c r="P25" s="363"/>
    </row>
    <row r="26" spans="2:16" ht="13.5" customHeight="1" thickBot="1" x14ac:dyDescent="0.35">
      <c r="B26" s="173" t="s">
        <v>85</v>
      </c>
      <c r="C26" s="474">
        <v>1</v>
      </c>
      <c r="D26" s="371"/>
      <c r="E26" s="371"/>
      <c r="F26" s="371"/>
      <c r="G26" s="371"/>
      <c r="H26" s="371"/>
      <c r="I26" s="371"/>
      <c r="J26" s="371"/>
      <c r="K26" s="371"/>
      <c r="L26" s="371"/>
      <c r="M26" s="371"/>
      <c r="N26" s="371"/>
      <c r="O26" s="371"/>
      <c r="P26" s="372"/>
    </row>
    <row r="27" spans="2:16" ht="4.5" customHeight="1" thickBot="1" x14ac:dyDescent="0.35">
      <c r="B27" s="367"/>
      <c r="C27" s="368"/>
      <c r="D27" s="368"/>
      <c r="E27" s="368"/>
      <c r="F27" s="368"/>
      <c r="G27" s="368"/>
      <c r="H27" s="368"/>
      <c r="I27" s="368"/>
      <c r="J27" s="368"/>
      <c r="K27" s="368"/>
      <c r="L27" s="368"/>
      <c r="M27" s="368"/>
      <c r="N27" s="368"/>
      <c r="O27" s="368"/>
      <c r="P27" s="369"/>
    </row>
    <row r="28" spans="2:16" ht="108.75" customHeight="1" thickBot="1" x14ac:dyDescent="0.35">
      <c r="B28" s="173" t="s">
        <v>189</v>
      </c>
      <c r="C28" s="174" t="s">
        <v>82</v>
      </c>
      <c r="D28" s="471" t="s">
        <v>227</v>
      </c>
      <c r="E28" s="472"/>
      <c r="F28" s="472"/>
      <c r="G28" s="473"/>
      <c r="H28" s="373" t="s">
        <v>80</v>
      </c>
      <c r="I28" s="373"/>
      <c r="J28" s="373"/>
      <c r="K28" s="471" t="s">
        <v>228</v>
      </c>
      <c r="L28" s="472"/>
      <c r="M28" s="473"/>
      <c r="N28" s="374" t="s">
        <v>78</v>
      </c>
      <c r="O28" s="375"/>
      <c r="P28" s="226" t="s">
        <v>229</v>
      </c>
    </row>
    <row r="29" spans="2:16" ht="4.5" customHeight="1" thickBot="1" x14ac:dyDescent="0.35">
      <c r="B29" s="376"/>
      <c r="C29" s="377"/>
      <c r="D29" s="377"/>
      <c r="E29" s="377"/>
      <c r="F29" s="377"/>
      <c r="G29" s="377"/>
      <c r="H29" s="377"/>
      <c r="I29" s="377"/>
      <c r="J29" s="377"/>
      <c r="K29" s="377"/>
      <c r="L29" s="377"/>
      <c r="M29" s="377"/>
      <c r="N29" s="377"/>
      <c r="O29" s="377"/>
      <c r="P29" s="378"/>
    </row>
    <row r="30" spans="2:16" ht="13.5" thickBot="1" x14ac:dyDescent="0.35">
      <c r="B30" s="176" t="s">
        <v>69</v>
      </c>
      <c r="C30" s="379" t="s">
        <v>76</v>
      </c>
      <c r="D30" s="333"/>
      <c r="E30" s="333"/>
      <c r="F30" s="333"/>
      <c r="G30" s="333"/>
      <c r="H30" s="333"/>
      <c r="I30" s="333"/>
      <c r="J30" s="333"/>
      <c r="K30" s="333"/>
      <c r="L30" s="333"/>
      <c r="M30" s="333"/>
      <c r="N30" s="333"/>
      <c r="O30" s="333"/>
      <c r="P30" s="334"/>
    </row>
    <row r="31" spans="2:16" ht="4.5" customHeight="1" thickBot="1" x14ac:dyDescent="0.35">
      <c r="B31" s="330"/>
      <c r="C31" s="331"/>
      <c r="D31" s="331"/>
      <c r="E31" s="331"/>
      <c r="F31" s="331"/>
      <c r="G31" s="331"/>
      <c r="H31" s="331"/>
      <c r="I31" s="331"/>
      <c r="J31" s="331"/>
      <c r="K31" s="331"/>
      <c r="L31" s="331"/>
      <c r="M31" s="331"/>
      <c r="N31" s="331"/>
      <c r="O31" s="331"/>
      <c r="P31" s="332"/>
    </row>
    <row r="32" spans="2:16" ht="13.5" thickBot="1" x14ac:dyDescent="0.35">
      <c r="B32" s="176" t="s">
        <v>75</v>
      </c>
      <c r="C32" s="357" t="s">
        <v>35</v>
      </c>
      <c r="D32" s="333"/>
      <c r="E32" s="333"/>
      <c r="F32" s="333"/>
      <c r="G32" s="333"/>
      <c r="H32" s="333"/>
      <c r="I32" s="333"/>
      <c r="J32" s="333"/>
      <c r="K32" s="333"/>
      <c r="L32" s="333"/>
      <c r="M32" s="333"/>
      <c r="N32" s="333"/>
      <c r="O32" s="333"/>
      <c r="P32" s="334"/>
    </row>
    <row r="33" spans="2:16" ht="4.5" customHeight="1" thickBot="1" x14ac:dyDescent="0.35">
      <c r="B33" s="330"/>
      <c r="C33" s="331"/>
      <c r="D33" s="331"/>
      <c r="E33" s="331"/>
      <c r="F33" s="331"/>
      <c r="G33" s="331"/>
      <c r="H33" s="331"/>
      <c r="I33" s="331"/>
      <c r="J33" s="331"/>
      <c r="K33" s="331"/>
      <c r="L33" s="331"/>
      <c r="M33" s="331"/>
      <c r="N33" s="331"/>
      <c r="O33" s="331"/>
      <c r="P33" s="332"/>
    </row>
    <row r="34" spans="2:16" ht="13.5" thickBot="1" x14ac:dyDescent="0.35">
      <c r="B34" s="176" t="s">
        <v>74</v>
      </c>
      <c r="C34" s="357" t="s">
        <v>35</v>
      </c>
      <c r="D34" s="333"/>
      <c r="E34" s="333"/>
      <c r="F34" s="333"/>
      <c r="G34" s="333"/>
      <c r="H34" s="333"/>
      <c r="I34" s="333"/>
      <c r="J34" s="333"/>
      <c r="K34" s="333"/>
      <c r="L34" s="333"/>
      <c r="M34" s="333"/>
      <c r="N34" s="333"/>
      <c r="O34" s="333"/>
      <c r="P34" s="334"/>
    </row>
    <row r="35" spans="2:16" ht="4.5" customHeight="1" thickBot="1" x14ac:dyDescent="0.35">
      <c r="B35" s="335"/>
      <c r="C35" s="336"/>
      <c r="D35" s="336"/>
      <c r="E35" s="336"/>
      <c r="F35" s="336"/>
      <c r="G35" s="336"/>
      <c r="H35" s="336"/>
      <c r="I35" s="336"/>
      <c r="J35" s="336"/>
      <c r="K35" s="336"/>
      <c r="L35" s="336"/>
      <c r="M35" s="336"/>
      <c r="N35" s="336"/>
      <c r="O35" s="336"/>
      <c r="P35" s="337"/>
    </row>
    <row r="36" spans="2:16" ht="16.5" customHeight="1" thickBot="1" x14ac:dyDescent="0.35">
      <c r="B36" s="176" t="s">
        <v>73</v>
      </c>
      <c r="C36" s="379" t="s">
        <v>35</v>
      </c>
      <c r="D36" s="333"/>
      <c r="E36" s="333"/>
      <c r="F36" s="333"/>
      <c r="G36" s="333"/>
      <c r="H36" s="333"/>
      <c r="I36" s="333"/>
      <c r="J36" s="333"/>
      <c r="K36" s="333"/>
      <c r="L36" s="333"/>
      <c r="M36" s="333"/>
      <c r="N36" s="333"/>
      <c r="O36" s="333"/>
      <c r="P36" s="334"/>
    </row>
    <row r="37" spans="2:16" ht="4.5" customHeight="1" thickBot="1" x14ac:dyDescent="0.35">
      <c r="B37" s="177"/>
      <c r="C37" s="177"/>
      <c r="D37" s="177"/>
      <c r="E37" s="177"/>
      <c r="F37" s="177"/>
      <c r="G37" s="177"/>
      <c r="H37" s="177"/>
      <c r="I37" s="177"/>
      <c r="J37" s="177"/>
      <c r="K37" s="177"/>
      <c r="L37" s="177"/>
      <c r="M37" s="177"/>
      <c r="N37" s="177"/>
      <c r="O37" s="177"/>
      <c r="P37" s="177"/>
    </row>
    <row r="38" spans="2:16" ht="13.5" thickBot="1" x14ac:dyDescent="0.35">
      <c r="B38" s="380" t="s">
        <v>72</v>
      </c>
      <c r="C38" s="381"/>
      <c r="D38" s="381"/>
      <c r="E38" s="381"/>
      <c r="F38" s="381"/>
      <c r="G38" s="381"/>
      <c r="H38" s="381"/>
      <c r="I38" s="381"/>
      <c r="J38" s="381"/>
      <c r="K38" s="381"/>
      <c r="L38" s="381"/>
      <c r="M38" s="381"/>
      <c r="N38" s="381"/>
      <c r="O38" s="382"/>
      <c r="P38" s="383"/>
    </row>
    <row r="39" spans="2:16" ht="13" x14ac:dyDescent="0.3">
      <c r="B39" s="178" t="s">
        <v>71</v>
      </c>
      <c r="C39" s="380" t="s">
        <v>70</v>
      </c>
      <c r="D39" s="381"/>
      <c r="E39" s="381"/>
      <c r="F39" s="381"/>
      <c r="G39" s="383"/>
      <c r="H39" s="380" t="s">
        <v>69</v>
      </c>
      <c r="I39" s="381"/>
      <c r="J39" s="381"/>
      <c r="K39" s="381"/>
      <c r="L39" s="383"/>
      <c r="M39" s="380" t="s">
        <v>68</v>
      </c>
      <c r="N39" s="381"/>
      <c r="O39" s="382"/>
      <c r="P39" s="383"/>
    </row>
    <row r="40" spans="2:16" ht="54" customHeight="1" x14ac:dyDescent="0.25">
      <c r="B40" s="227" t="s">
        <v>230</v>
      </c>
      <c r="C40" s="399" t="s">
        <v>231</v>
      </c>
      <c r="D40" s="400"/>
      <c r="E40" s="400"/>
      <c r="F40" s="400"/>
      <c r="G40" s="401"/>
      <c r="H40" s="475" t="s">
        <v>232</v>
      </c>
      <c r="I40" s="475"/>
      <c r="J40" s="475"/>
      <c r="K40" s="475"/>
      <c r="L40" s="475"/>
      <c r="M40" s="476" t="s">
        <v>233</v>
      </c>
      <c r="N40" s="476"/>
      <c r="O40" s="476"/>
      <c r="P40" s="477"/>
    </row>
    <row r="41" spans="2:16" ht="55.5" customHeight="1" thickBot="1" x14ac:dyDescent="0.3">
      <c r="B41" s="181" t="s">
        <v>234</v>
      </c>
      <c r="C41" s="402" t="s">
        <v>235</v>
      </c>
      <c r="D41" s="403"/>
      <c r="E41" s="403"/>
      <c r="F41" s="403"/>
      <c r="G41" s="404"/>
      <c r="H41" s="478" t="s">
        <v>232</v>
      </c>
      <c r="I41" s="478"/>
      <c r="J41" s="478"/>
      <c r="K41" s="478"/>
      <c r="L41" s="478"/>
      <c r="M41" s="476" t="s">
        <v>233</v>
      </c>
      <c r="N41" s="476"/>
      <c r="O41" s="476"/>
      <c r="P41" s="477"/>
    </row>
    <row r="42" spans="2:16" ht="4.5" customHeight="1" thickBot="1" x14ac:dyDescent="0.35">
      <c r="B42" s="182"/>
      <c r="C42" s="182"/>
      <c r="D42" s="182"/>
      <c r="E42" s="182"/>
      <c r="F42" s="182"/>
      <c r="G42" s="182"/>
      <c r="H42" s="182"/>
      <c r="I42" s="182"/>
      <c r="J42" s="182"/>
      <c r="K42" s="182"/>
      <c r="L42" s="182"/>
      <c r="M42" s="182"/>
      <c r="N42" s="182"/>
      <c r="O42" s="182"/>
      <c r="P42" s="182"/>
    </row>
    <row r="43" spans="2:16" ht="13.5" customHeight="1" thickBot="1" x14ac:dyDescent="0.35">
      <c r="B43" s="348" t="s">
        <v>64</v>
      </c>
      <c r="C43" s="349"/>
      <c r="D43" s="349"/>
      <c r="E43" s="349"/>
      <c r="F43" s="349"/>
      <c r="G43" s="349"/>
      <c r="H43" s="349"/>
      <c r="I43" s="349"/>
      <c r="J43" s="349"/>
      <c r="K43" s="349"/>
      <c r="L43" s="349"/>
      <c r="M43" s="349"/>
      <c r="N43" s="349"/>
      <c r="O43" s="349"/>
      <c r="P43" s="350"/>
    </row>
    <row r="44" spans="2:16" ht="4.5" customHeight="1" thickBot="1" x14ac:dyDescent="0.35">
      <c r="B44" s="183"/>
      <c r="C44" s="177"/>
      <c r="D44" s="177"/>
      <c r="E44" s="177"/>
      <c r="F44" s="177"/>
      <c r="G44" s="177"/>
      <c r="H44" s="177"/>
      <c r="I44" s="177"/>
      <c r="J44" s="177"/>
      <c r="K44" s="177"/>
      <c r="L44" s="177"/>
      <c r="M44" s="177"/>
      <c r="N44" s="177"/>
      <c r="O44" s="177"/>
      <c r="P44" s="184"/>
    </row>
    <row r="45" spans="2:16" ht="30.75" customHeight="1" x14ac:dyDescent="0.3">
      <c r="B45" s="407" t="s">
        <v>63</v>
      </c>
      <c r="C45" s="185" t="s">
        <v>198</v>
      </c>
      <c r="D45" s="186" t="s">
        <v>199</v>
      </c>
      <c r="E45" s="186" t="s">
        <v>200</v>
      </c>
      <c r="F45" s="186" t="s">
        <v>201</v>
      </c>
      <c r="G45" s="186" t="s">
        <v>202</v>
      </c>
      <c r="H45" s="186" t="s">
        <v>203</v>
      </c>
      <c r="I45" s="186" t="s">
        <v>204</v>
      </c>
      <c r="J45" s="186" t="s">
        <v>205</v>
      </c>
      <c r="K45" s="186" t="s">
        <v>206</v>
      </c>
      <c r="L45" s="186" t="s">
        <v>207</v>
      </c>
      <c r="M45" s="186" t="s">
        <v>208</v>
      </c>
      <c r="N45" s="186" t="s">
        <v>209</v>
      </c>
      <c r="O45" s="187" t="s">
        <v>210</v>
      </c>
      <c r="P45" s="228" t="s">
        <v>297</v>
      </c>
    </row>
    <row r="46" spans="2:16" ht="13" x14ac:dyDescent="0.3">
      <c r="B46" s="408"/>
      <c r="C46" s="229" t="s">
        <v>85</v>
      </c>
      <c r="D46" s="191"/>
      <c r="E46" s="191"/>
      <c r="F46" s="288">
        <v>0.03</v>
      </c>
      <c r="G46" s="191"/>
      <c r="H46" s="191"/>
      <c r="I46" s="288">
        <v>7.0000000000000007E-2</v>
      </c>
      <c r="J46" s="191"/>
      <c r="K46" s="191"/>
      <c r="L46" s="193">
        <v>0.9</v>
      </c>
      <c r="M46" s="191"/>
      <c r="N46" s="191"/>
      <c r="O46" s="193">
        <v>0.95</v>
      </c>
      <c r="P46" s="191"/>
    </row>
    <row r="47" spans="2:16" ht="13.5" thickBot="1" x14ac:dyDescent="0.35">
      <c r="B47" s="479"/>
      <c r="C47" s="230" t="s">
        <v>236</v>
      </c>
      <c r="D47" s="231"/>
      <c r="E47" s="231"/>
      <c r="F47" s="232">
        <f>'2.1 REGISTRO MEDICION RECAUD'!E19</f>
        <v>2.902412267601364E-2</v>
      </c>
      <c r="G47" s="233"/>
      <c r="H47" s="233"/>
      <c r="I47" s="232">
        <f>'2.1 REGISTRO MEDICION RECAUD'!G19</f>
        <v>5.5451820973586231E-2</v>
      </c>
      <c r="J47" s="233"/>
      <c r="K47" s="233"/>
      <c r="L47" s="232">
        <f>'2.1 REGISTRO MEDICION RECAUD'!I19</f>
        <v>0.86118706615037677</v>
      </c>
      <c r="M47" s="233"/>
      <c r="N47" s="233"/>
      <c r="O47" s="232">
        <f>'2.1 REGISTRO MEDICION RECAUD'!K19</f>
        <v>0.97249225764430913</v>
      </c>
      <c r="P47" s="232"/>
    </row>
    <row r="48" spans="2:16" ht="4.5" customHeight="1" thickBot="1" x14ac:dyDescent="0.35">
      <c r="B48" s="234">
        <v>0.9</v>
      </c>
      <c r="C48" s="235"/>
      <c r="D48" s="235"/>
      <c r="E48" s="235"/>
      <c r="F48" s="236">
        <f>+$C$26</f>
        <v>1</v>
      </c>
      <c r="G48" s="235"/>
      <c r="H48" s="235"/>
      <c r="I48" s="236">
        <f>+$C$26</f>
        <v>1</v>
      </c>
      <c r="J48" s="235"/>
      <c r="K48" s="235"/>
      <c r="L48" s="236">
        <f>+$C$26</f>
        <v>1</v>
      </c>
      <c r="M48" s="235"/>
      <c r="N48" s="235"/>
      <c r="O48" s="236">
        <f>+$C$26</f>
        <v>1</v>
      </c>
      <c r="P48" s="236">
        <f>+$C$26</f>
        <v>1</v>
      </c>
    </row>
    <row r="49" spans="2:16" ht="22.5" customHeight="1" thickBot="1" x14ac:dyDescent="0.35">
      <c r="B49" s="348" t="s">
        <v>46</v>
      </c>
      <c r="C49" s="349"/>
      <c r="D49" s="349"/>
      <c r="E49" s="349"/>
      <c r="F49" s="349"/>
      <c r="G49" s="349"/>
      <c r="H49" s="349"/>
      <c r="I49" s="349"/>
      <c r="J49" s="349"/>
      <c r="K49" s="349"/>
      <c r="L49" s="349"/>
      <c r="M49" s="349"/>
      <c r="N49" s="349"/>
      <c r="O49" s="349"/>
      <c r="P49" s="350"/>
    </row>
    <row r="50" spans="2:16" x14ac:dyDescent="0.25">
      <c r="B50" s="409"/>
      <c r="C50" s="410"/>
      <c r="D50" s="410"/>
      <c r="E50" s="410"/>
      <c r="F50" s="410"/>
      <c r="G50" s="410"/>
      <c r="H50" s="410"/>
      <c r="I50" s="410"/>
      <c r="J50" s="410"/>
      <c r="K50" s="410"/>
      <c r="L50" s="410"/>
      <c r="M50" s="410"/>
      <c r="N50" s="410"/>
      <c r="O50" s="410"/>
      <c r="P50" s="411"/>
    </row>
    <row r="51" spans="2:16" x14ac:dyDescent="0.25">
      <c r="B51" s="412"/>
      <c r="C51" s="413"/>
      <c r="D51" s="413"/>
      <c r="E51" s="413"/>
      <c r="F51" s="413"/>
      <c r="G51" s="413"/>
      <c r="H51" s="413"/>
      <c r="I51" s="413"/>
      <c r="J51" s="413"/>
      <c r="K51" s="413"/>
      <c r="L51" s="413"/>
      <c r="M51" s="413"/>
      <c r="N51" s="413"/>
      <c r="O51" s="413"/>
      <c r="P51" s="414"/>
    </row>
    <row r="52" spans="2:16" x14ac:dyDescent="0.25">
      <c r="B52" s="412"/>
      <c r="C52" s="413"/>
      <c r="D52" s="413"/>
      <c r="E52" s="413"/>
      <c r="F52" s="413"/>
      <c r="G52" s="413"/>
      <c r="H52" s="413"/>
      <c r="I52" s="413"/>
      <c r="J52" s="413"/>
      <c r="K52" s="413"/>
      <c r="L52" s="413"/>
      <c r="M52" s="413"/>
      <c r="N52" s="413"/>
      <c r="O52" s="413"/>
      <c r="P52" s="414"/>
    </row>
    <row r="53" spans="2:16" x14ac:dyDescent="0.25">
      <c r="B53" s="412"/>
      <c r="C53" s="413"/>
      <c r="D53" s="413"/>
      <c r="E53" s="413"/>
      <c r="F53" s="413"/>
      <c r="G53" s="413"/>
      <c r="H53" s="413"/>
      <c r="I53" s="413"/>
      <c r="J53" s="413"/>
      <c r="K53" s="413"/>
      <c r="L53" s="413"/>
      <c r="M53" s="413"/>
      <c r="N53" s="413"/>
      <c r="O53" s="413"/>
      <c r="P53" s="414"/>
    </row>
    <row r="54" spans="2:16" x14ac:dyDescent="0.25">
      <c r="B54" s="412"/>
      <c r="C54" s="413"/>
      <c r="D54" s="413"/>
      <c r="E54" s="413"/>
      <c r="F54" s="413"/>
      <c r="G54" s="413"/>
      <c r="H54" s="413"/>
      <c r="I54" s="413"/>
      <c r="J54" s="413"/>
      <c r="K54" s="413"/>
      <c r="L54" s="413"/>
      <c r="M54" s="413"/>
      <c r="N54" s="413"/>
      <c r="O54" s="413"/>
      <c r="P54" s="414"/>
    </row>
    <row r="55" spans="2:16" x14ac:dyDescent="0.25">
      <c r="B55" s="412"/>
      <c r="C55" s="413"/>
      <c r="D55" s="413"/>
      <c r="E55" s="413"/>
      <c r="F55" s="413"/>
      <c r="G55" s="413"/>
      <c r="H55" s="413"/>
      <c r="I55" s="413"/>
      <c r="J55" s="413"/>
      <c r="K55" s="413"/>
      <c r="L55" s="413"/>
      <c r="M55" s="413"/>
      <c r="N55" s="413"/>
      <c r="O55" s="413"/>
      <c r="P55" s="414"/>
    </row>
    <row r="56" spans="2:16" x14ac:dyDescent="0.25">
      <c r="B56" s="412"/>
      <c r="C56" s="413"/>
      <c r="D56" s="413"/>
      <c r="E56" s="413"/>
      <c r="F56" s="413"/>
      <c r="G56" s="413"/>
      <c r="H56" s="413"/>
      <c r="I56" s="413"/>
      <c r="J56" s="413"/>
      <c r="K56" s="413"/>
      <c r="L56" s="413"/>
      <c r="M56" s="413"/>
      <c r="N56" s="413"/>
      <c r="O56" s="413"/>
      <c r="P56" s="414"/>
    </row>
    <row r="57" spans="2:16" x14ac:dyDescent="0.25">
      <c r="B57" s="412"/>
      <c r="C57" s="413"/>
      <c r="D57" s="413"/>
      <c r="E57" s="413"/>
      <c r="F57" s="413"/>
      <c r="G57" s="413"/>
      <c r="H57" s="413"/>
      <c r="I57" s="413"/>
      <c r="J57" s="413"/>
      <c r="K57" s="413"/>
      <c r="L57" s="413"/>
      <c r="M57" s="413"/>
      <c r="N57" s="413"/>
      <c r="O57" s="413"/>
      <c r="P57" s="414"/>
    </row>
    <row r="58" spans="2:16" x14ac:dyDescent="0.25">
      <c r="B58" s="412"/>
      <c r="C58" s="413"/>
      <c r="D58" s="413"/>
      <c r="E58" s="413"/>
      <c r="F58" s="413"/>
      <c r="G58" s="413"/>
      <c r="H58" s="413"/>
      <c r="I58" s="413"/>
      <c r="J58" s="413"/>
      <c r="K58" s="413"/>
      <c r="L58" s="413"/>
      <c r="M58" s="413"/>
      <c r="N58" s="413"/>
      <c r="O58" s="413"/>
      <c r="P58" s="414"/>
    </row>
    <row r="59" spans="2:16" x14ac:dyDescent="0.25">
      <c r="B59" s="412"/>
      <c r="C59" s="413"/>
      <c r="D59" s="413"/>
      <c r="E59" s="413"/>
      <c r="F59" s="413"/>
      <c r="G59" s="413"/>
      <c r="H59" s="413"/>
      <c r="I59" s="413"/>
      <c r="J59" s="413"/>
      <c r="K59" s="413"/>
      <c r="L59" s="413"/>
      <c r="M59" s="413"/>
      <c r="N59" s="413"/>
      <c r="O59" s="413"/>
      <c r="P59" s="414"/>
    </row>
    <row r="60" spans="2:16" x14ac:dyDescent="0.25">
      <c r="B60" s="412"/>
      <c r="C60" s="413"/>
      <c r="D60" s="413"/>
      <c r="E60" s="413"/>
      <c r="F60" s="413"/>
      <c r="G60" s="413"/>
      <c r="H60" s="413"/>
      <c r="I60" s="413"/>
      <c r="J60" s="413"/>
      <c r="K60" s="413"/>
      <c r="L60" s="413"/>
      <c r="M60" s="413"/>
      <c r="N60" s="413"/>
      <c r="O60" s="413"/>
      <c r="P60" s="414"/>
    </row>
    <row r="61" spans="2:16" x14ac:dyDescent="0.25">
      <c r="B61" s="412"/>
      <c r="C61" s="413"/>
      <c r="D61" s="413"/>
      <c r="E61" s="413"/>
      <c r="F61" s="413"/>
      <c r="G61" s="413"/>
      <c r="H61" s="413"/>
      <c r="I61" s="413"/>
      <c r="J61" s="413"/>
      <c r="K61" s="413"/>
      <c r="L61" s="413"/>
      <c r="M61" s="413"/>
      <c r="N61" s="413"/>
      <c r="O61" s="413"/>
      <c r="P61" s="414"/>
    </row>
    <row r="62" spans="2:16" x14ac:dyDescent="0.25">
      <c r="B62" s="412"/>
      <c r="C62" s="413"/>
      <c r="D62" s="413"/>
      <c r="E62" s="413"/>
      <c r="F62" s="413"/>
      <c r="G62" s="413"/>
      <c r="H62" s="413"/>
      <c r="I62" s="413"/>
      <c r="J62" s="413"/>
      <c r="K62" s="413"/>
      <c r="L62" s="413"/>
      <c r="M62" s="413"/>
      <c r="N62" s="413"/>
      <c r="O62" s="413"/>
      <c r="P62" s="414"/>
    </row>
    <row r="63" spans="2:16" x14ac:dyDescent="0.25">
      <c r="B63" s="412"/>
      <c r="C63" s="413"/>
      <c r="D63" s="413"/>
      <c r="E63" s="413"/>
      <c r="F63" s="413"/>
      <c r="G63" s="413"/>
      <c r="H63" s="413"/>
      <c r="I63" s="413"/>
      <c r="J63" s="413"/>
      <c r="K63" s="413"/>
      <c r="L63" s="413"/>
      <c r="M63" s="413"/>
      <c r="N63" s="413"/>
      <c r="O63" s="413"/>
      <c r="P63" s="414"/>
    </row>
    <row r="64" spans="2:16" x14ac:dyDescent="0.25">
      <c r="B64" s="412"/>
      <c r="C64" s="413"/>
      <c r="D64" s="413"/>
      <c r="E64" s="413"/>
      <c r="F64" s="413"/>
      <c r="G64" s="413"/>
      <c r="H64" s="413"/>
      <c r="I64" s="413"/>
      <c r="J64" s="413"/>
      <c r="K64" s="413"/>
      <c r="L64" s="413"/>
      <c r="M64" s="413"/>
      <c r="N64" s="413"/>
      <c r="O64" s="413"/>
      <c r="P64" s="414"/>
    </row>
    <row r="65" spans="1:19" ht="13" thickBot="1" x14ac:dyDescent="0.3">
      <c r="B65" s="415"/>
      <c r="C65" s="416"/>
      <c r="D65" s="416"/>
      <c r="E65" s="416"/>
      <c r="F65" s="416"/>
      <c r="G65" s="416"/>
      <c r="H65" s="416"/>
      <c r="I65" s="416"/>
      <c r="J65" s="416"/>
      <c r="K65" s="416"/>
      <c r="L65" s="416"/>
      <c r="M65" s="416"/>
      <c r="N65" s="416"/>
      <c r="O65" s="416"/>
      <c r="P65" s="417"/>
    </row>
    <row r="66" spans="1:19" s="194" customFormat="1" ht="4.5" customHeight="1" thickBot="1" x14ac:dyDescent="0.3">
      <c r="A66" s="418"/>
      <c r="B66" s="418"/>
      <c r="C66" s="418"/>
      <c r="D66" s="418"/>
      <c r="E66" s="418"/>
      <c r="F66" s="418"/>
      <c r="G66" s="418"/>
      <c r="H66" s="418"/>
      <c r="I66" s="418"/>
      <c r="J66" s="418"/>
      <c r="K66" s="418"/>
      <c r="L66" s="418"/>
      <c r="M66" s="418"/>
      <c r="N66" s="418"/>
      <c r="O66" s="418"/>
      <c r="P66" s="418"/>
      <c r="Q66" s="418"/>
      <c r="S66" s="195"/>
    </row>
    <row r="67" spans="1:19" ht="15" customHeight="1" x14ac:dyDescent="0.25">
      <c r="B67" s="419" t="s">
        <v>45</v>
      </c>
      <c r="C67" s="422" t="s">
        <v>44</v>
      </c>
      <c r="D67" s="423"/>
      <c r="E67" s="423"/>
      <c r="F67" s="423"/>
      <c r="G67" s="423"/>
      <c r="H67" s="423"/>
      <c r="I67" s="423"/>
      <c r="J67" s="423"/>
      <c r="K67" s="423"/>
      <c r="L67" s="423"/>
      <c r="M67" s="423"/>
      <c r="N67" s="423"/>
      <c r="O67" s="423"/>
      <c r="P67" s="424"/>
    </row>
    <row r="68" spans="1:19" ht="120" customHeight="1" x14ac:dyDescent="0.25">
      <c r="B68" s="420"/>
      <c r="C68" s="425" t="s">
        <v>329</v>
      </c>
      <c r="D68" s="426"/>
      <c r="E68" s="426"/>
      <c r="F68" s="426"/>
      <c r="G68" s="426"/>
      <c r="H68" s="426"/>
      <c r="I68" s="426"/>
      <c r="J68" s="426"/>
      <c r="K68" s="426"/>
      <c r="L68" s="426"/>
      <c r="M68" s="426"/>
      <c r="N68" s="426"/>
      <c r="O68" s="426"/>
      <c r="P68" s="427"/>
    </row>
    <row r="69" spans="1:19" ht="15" customHeight="1" x14ac:dyDescent="0.25">
      <c r="B69" s="420"/>
      <c r="C69" s="428" t="s">
        <v>43</v>
      </c>
      <c r="D69" s="429"/>
      <c r="E69" s="429"/>
      <c r="F69" s="429"/>
      <c r="G69" s="429"/>
      <c r="H69" s="429"/>
      <c r="I69" s="429"/>
      <c r="J69" s="429"/>
      <c r="K69" s="429"/>
      <c r="L69" s="429"/>
      <c r="M69" s="429"/>
      <c r="N69" s="429"/>
      <c r="O69" s="429"/>
      <c r="P69" s="430"/>
    </row>
    <row r="70" spans="1:19" ht="96" customHeight="1" x14ac:dyDescent="0.25">
      <c r="B70" s="420"/>
      <c r="C70" s="425" t="s">
        <v>330</v>
      </c>
      <c r="D70" s="426"/>
      <c r="E70" s="426"/>
      <c r="F70" s="426"/>
      <c r="G70" s="426"/>
      <c r="H70" s="426"/>
      <c r="I70" s="426"/>
      <c r="J70" s="426"/>
      <c r="K70" s="426"/>
      <c r="L70" s="426"/>
      <c r="M70" s="426"/>
      <c r="N70" s="426"/>
      <c r="O70" s="426"/>
      <c r="P70" s="427"/>
    </row>
    <row r="71" spans="1:19" ht="144.75" customHeight="1" x14ac:dyDescent="0.25">
      <c r="B71" s="420"/>
      <c r="C71" s="428" t="s">
        <v>341</v>
      </c>
      <c r="D71" s="429"/>
      <c r="E71" s="429"/>
      <c r="F71" s="429"/>
      <c r="G71" s="429"/>
      <c r="H71" s="429"/>
      <c r="I71" s="429"/>
      <c r="J71" s="429"/>
      <c r="K71" s="429"/>
      <c r="L71" s="429"/>
      <c r="M71" s="429"/>
      <c r="N71" s="429"/>
      <c r="O71" s="429"/>
      <c r="P71" s="430"/>
    </row>
    <row r="72" spans="1:19" ht="78" customHeight="1" x14ac:dyDescent="0.25">
      <c r="B72" s="420"/>
      <c r="C72" s="428" t="s">
        <v>349</v>
      </c>
      <c r="D72" s="429"/>
      <c r="E72" s="429"/>
      <c r="F72" s="429"/>
      <c r="G72" s="429"/>
      <c r="H72" s="429"/>
      <c r="I72" s="429"/>
      <c r="J72" s="429"/>
      <c r="K72" s="429"/>
      <c r="L72" s="429"/>
      <c r="M72" s="429"/>
      <c r="N72" s="429"/>
      <c r="O72" s="429"/>
      <c r="P72" s="430"/>
    </row>
    <row r="73" spans="1:19" ht="65" customHeight="1" thickBot="1" x14ac:dyDescent="0.3">
      <c r="B73" s="420"/>
      <c r="C73" s="758"/>
      <c r="D73" s="759"/>
      <c r="E73" s="759"/>
      <c r="F73" s="759"/>
      <c r="G73" s="759"/>
      <c r="H73" s="759"/>
      <c r="I73" s="759"/>
      <c r="J73" s="759"/>
      <c r="K73" s="759"/>
      <c r="L73" s="759"/>
      <c r="M73" s="759"/>
      <c r="N73" s="759"/>
      <c r="O73" s="759"/>
      <c r="P73" s="760"/>
    </row>
    <row r="74" spans="1:19" ht="30.75" customHeight="1" thickBot="1" x14ac:dyDescent="0.3">
      <c r="B74" s="196" t="s">
        <v>40</v>
      </c>
      <c r="C74" s="437" t="s">
        <v>295</v>
      </c>
      <c r="D74" s="438"/>
      <c r="E74" s="438"/>
      <c r="F74" s="438"/>
      <c r="G74" s="438"/>
      <c r="H74" s="438"/>
      <c r="I74" s="438"/>
      <c r="J74" s="438"/>
      <c r="K74" s="438"/>
      <c r="L74" s="438"/>
      <c r="M74" s="438"/>
      <c r="N74" s="438"/>
      <c r="O74" s="438"/>
      <c r="P74" s="439"/>
    </row>
    <row r="75" spans="1:19" ht="27.75" customHeight="1" thickBot="1" x14ac:dyDescent="0.3">
      <c r="B75" s="196" t="s">
        <v>39</v>
      </c>
      <c r="C75" s="405" t="s">
        <v>0</v>
      </c>
      <c r="D75" s="405"/>
      <c r="E75" s="405"/>
      <c r="F75" s="405"/>
      <c r="G75" s="405"/>
      <c r="H75" s="405"/>
      <c r="I75" s="405"/>
      <c r="J75" s="405"/>
      <c r="K75" s="405"/>
      <c r="L75" s="405"/>
      <c r="M75" s="405"/>
      <c r="N75" s="405"/>
      <c r="O75" s="405"/>
      <c r="P75" s="406"/>
    </row>
    <row r="78" spans="1:19" x14ac:dyDescent="0.25">
      <c r="C78" s="197"/>
    </row>
    <row r="79" spans="1:19" hidden="1" x14ac:dyDescent="0.25">
      <c r="C79" s="167">
        <v>2018</v>
      </c>
    </row>
    <row r="80" spans="1:19" ht="14.5" hidden="1" x14ac:dyDescent="0.35">
      <c r="B80"/>
      <c r="C80" s="167">
        <v>2019</v>
      </c>
    </row>
    <row r="81" spans="2:19" ht="14.5" x14ac:dyDescent="0.35">
      <c r="B81"/>
    </row>
    <row r="86" spans="2:19" s="198" customFormat="1" x14ac:dyDescent="0.25">
      <c r="S86" s="169"/>
    </row>
    <row r="87" spans="2:19" s="198" customFormat="1" x14ac:dyDescent="0.25">
      <c r="S87" s="169"/>
    </row>
    <row r="88" spans="2:19" s="198" customFormat="1" x14ac:dyDescent="0.25">
      <c r="S88" s="169"/>
    </row>
    <row r="89" spans="2:19" s="198" customFormat="1" x14ac:dyDescent="0.25">
      <c r="S89" s="169"/>
    </row>
    <row r="90" spans="2:19" s="198" customFormat="1" x14ac:dyDescent="0.25">
      <c r="S90" s="169"/>
    </row>
    <row r="91" spans="2:19" s="198" customFormat="1" x14ac:dyDescent="0.25">
      <c r="S91" s="169"/>
    </row>
    <row r="92" spans="2:19" s="198" customFormat="1" x14ac:dyDescent="0.25">
      <c r="D92" s="199"/>
      <c r="E92" s="199"/>
      <c r="F92" s="199"/>
      <c r="G92" s="199"/>
      <c r="H92" s="199"/>
      <c r="I92" s="199"/>
      <c r="S92" s="169"/>
    </row>
    <row r="93" spans="2:19" s="198" customFormat="1" x14ac:dyDescent="0.25">
      <c r="D93" s="199"/>
      <c r="E93" s="199"/>
      <c r="F93" s="199"/>
      <c r="G93" s="199"/>
      <c r="H93" s="199"/>
      <c r="I93" s="199"/>
      <c r="S93" s="169"/>
    </row>
    <row r="94" spans="2:19" s="198" customFormat="1" x14ac:dyDescent="0.25">
      <c r="B94" s="199"/>
      <c r="C94" s="199"/>
      <c r="D94" s="199"/>
      <c r="E94" s="199"/>
      <c r="F94" s="199"/>
      <c r="G94" s="199"/>
      <c r="H94" s="199"/>
      <c r="I94" s="199"/>
      <c r="S94" s="169"/>
    </row>
    <row r="95" spans="2:19" s="198" customFormat="1" x14ac:dyDescent="0.25">
      <c r="B95" s="199"/>
      <c r="C95" s="199"/>
      <c r="D95" s="199"/>
      <c r="E95" s="199"/>
      <c r="F95" s="199"/>
      <c r="G95" s="199"/>
      <c r="H95" s="199"/>
      <c r="I95" s="199"/>
      <c r="S95" s="169"/>
    </row>
    <row r="96" spans="2:19" s="198" customFormat="1" x14ac:dyDescent="0.25">
      <c r="B96" s="199"/>
      <c r="C96" s="199"/>
      <c r="D96" s="199"/>
      <c r="E96" s="199"/>
      <c r="F96" s="199"/>
      <c r="G96" s="199"/>
      <c r="H96" s="199"/>
      <c r="I96" s="199"/>
      <c r="S96" s="169"/>
    </row>
    <row r="97" spans="2:19" s="198" customFormat="1" x14ac:dyDescent="0.25">
      <c r="B97" s="199"/>
      <c r="C97" s="199"/>
      <c r="D97" s="199"/>
      <c r="E97" s="199"/>
      <c r="F97" s="199"/>
      <c r="G97" s="199"/>
      <c r="H97" s="199"/>
      <c r="I97" s="199"/>
      <c r="K97" s="199"/>
      <c r="L97" s="199"/>
      <c r="M97" s="199"/>
      <c r="N97" s="199"/>
      <c r="O97" s="199"/>
      <c r="P97" s="199"/>
      <c r="S97" s="169"/>
    </row>
    <row r="98" spans="2:19" s="198" customFormat="1" x14ac:dyDescent="0.25">
      <c r="B98" s="199"/>
      <c r="C98" s="199"/>
      <c r="D98" s="199"/>
      <c r="E98" s="199"/>
      <c r="F98" s="199"/>
      <c r="G98" s="199"/>
      <c r="H98" s="199"/>
      <c r="I98" s="199"/>
      <c r="K98" s="199"/>
      <c r="L98" s="199"/>
      <c r="M98" s="199"/>
      <c r="N98" s="199"/>
      <c r="O98" s="199"/>
      <c r="P98" s="199"/>
      <c r="S98" s="169"/>
    </row>
    <row r="99" spans="2:19" s="198" customFormat="1" x14ac:dyDescent="0.25">
      <c r="B99" s="199"/>
      <c r="C99" s="199"/>
      <c r="D99" s="199"/>
      <c r="E99" s="199"/>
      <c r="F99" s="199"/>
      <c r="G99" s="199"/>
      <c r="H99" s="199"/>
      <c r="I99" s="199"/>
      <c r="K99" s="199"/>
      <c r="L99" s="199"/>
      <c r="M99" s="199"/>
      <c r="N99" s="199"/>
      <c r="O99" s="199"/>
      <c r="P99" s="199"/>
      <c r="S99" s="169"/>
    </row>
    <row r="100" spans="2:19" s="198" customFormat="1" ht="13" x14ac:dyDescent="0.3">
      <c r="B100" s="199"/>
      <c r="C100" s="199"/>
      <c r="D100" s="199"/>
      <c r="E100" s="199"/>
      <c r="F100" s="199"/>
      <c r="G100" s="199"/>
      <c r="H100" s="199"/>
      <c r="I100" s="199"/>
      <c r="K100" s="199"/>
      <c r="L100" s="199"/>
      <c r="M100" s="199"/>
      <c r="N100" s="199"/>
      <c r="O100" s="199"/>
      <c r="P100" s="199"/>
      <c r="Q100" s="200" t="s">
        <v>38</v>
      </c>
      <c r="S100" s="169"/>
    </row>
    <row r="101" spans="2:19" s="198" customFormat="1" ht="13" x14ac:dyDescent="0.3">
      <c r="B101" s="201"/>
      <c r="C101" s="201"/>
      <c r="D101" s="199"/>
      <c r="E101" s="199"/>
      <c r="F101" s="199"/>
      <c r="G101" s="199"/>
      <c r="H101" s="199"/>
      <c r="I101" s="199"/>
      <c r="K101" s="199"/>
      <c r="L101" s="199"/>
      <c r="O101" s="199"/>
      <c r="P101" s="199"/>
      <c r="Q101" s="200" t="s">
        <v>37</v>
      </c>
      <c r="S101" s="169"/>
    </row>
    <row r="102" spans="2:19" s="198" customFormat="1" ht="13" x14ac:dyDescent="0.3">
      <c r="B102" s="201"/>
      <c r="C102" s="201"/>
      <c r="D102" s="199"/>
      <c r="E102" s="199"/>
      <c r="F102" s="199"/>
      <c r="G102" s="199"/>
      <c r="H102" s="199"/>
      <c r="I102" s="199"/>
      <c r="K102" s="199"/>
      <c r="L102" s="199"/>
      <c r="O102" s="199"/>
      <c r="P102" s="199"/>
      <c r="Q102" s="200" t="s">
        <v>36</v>
      </c>
      <c r="S102" s="169"/>
    </row>
    <row r="103" spans="2:19" s="198" customFormat="1" ht="13" x14ac:dyDescent="0.3">
      <c r="B103" s="201"/>
      <c r="C103" s="201"/>
      <c r="D103" s="199"/>
      <c r="E103" s="199"/>
      <c r="F103" s="199"/>
      <c r="G103" s="199"/>
      <c r="H103" s="199"/>
      <c r="I103" s="199"/>
      <c r="K103" s="199"/>
      <c r="L103" s="199"/>
      <c r="O103" s="199"/>
      <c r="P103" s="199"/>
      <c r="Q103" s="200" t="s">
        <v>35</v>
      </c>
      <c r="S103" s="169"/>
    </row>
    <row r="104" spans="2:19" s="198" customFormat="1" ht="13" x14ac:dyDescent="0.3">
      <c r="B104" s="199"/>
      <c r="C104" s="201"/>
      <c r="D104" s="199"/>
      <c r="E104" s="199"/>
      <c r="F104" s="199"/>
      <c r="G104" s="199"/>
      <c r="H104" s="199"/>
      <c r="I104" s="199"/>
      <c r="K104" s="199"/>
      <c r="L104" s="199"/>
      <c r="M104" s="201"/>
      <c r="N104" s="199"/>
      <c r="O104" s="199"/>
      <c r="P104" s="199"/>
      <c r="Q104" s="200" t="s">
        <v>34</v>
      </c>
      <c r="S104" s="169"/>
    </row>
    <row r="105" spans="2:19" s="198" customFormat="1" ht="13" x14ac:dyDescent="0.3">
      <c r="B105" s="199"/>
      <c r="C105" s="201"/>
      <c r="D105" s="199"/>
      <c r="E105" s="199"/>
      <c r="F105" s="199"/>
      <c r="G105" s="199"/>
      <c r="H105" s="199"/>
      <c r="I105" s="199"/>
      <c r="K105" s="199"/>
      <c r="L105" s="199"/>
      <c r="M105" s="199"/>
      <c r="N105" s="199" t="s">
        <v>33</v>
      </c>
      <c r="O105" s="199"/>
      <c r="P105" s="199"/>
      <c r="Q105" s="200" t="s">
        <v>32</v>
      </c>
      <c r="S105" s="169"/>
    </row>
    <row r="106" spans="2:19" s="198" customFormat="1" ht="13" x14ac:dyDescent="0.3">
      <c r="B106" s="199"/>
      <c r="C106" s="201"/>
      <c r="D106" s="199"/>
      <c r="E106" s="199"/>
      <c r="F106" s="199"/>
      <c r="G106" s="199"/>
      <c r="H106" s="199"/>
      <c r="I106" s="199"/>
      <c r="K106" s="199"/>
      <c r="L106" s="199"/>
      <c r="M106" s="199"/>
      <c r="N106" s="199"/>
      <c r="O106" s="199"/>
      <c r="P106" s="199"/>
      <c r="S106" s="169"/>
    </row>
    <row r="107" spans="2:19" s="198" customFormat="1" ht="13" x14ac:dyDescent="0.3">
      <c r="B107" s="199"/>
      <c r="C107" s="201"/>
      <c r="D107" s="199"/>
      <c r="E107" s="199"/>
      <c r="F107" s="199"/>
      <c r="G107" s="199"/>
      <c r="H107" s="199"/>
      <c r="I107" s="199"/>
      <c r="K107" s="199"/>
      <c r="L107" s="199"/>
      <c r="M107" s="199"/>
      <c r="N107" s="199"/>
      <c r="O107" s="199"/>
      <c r="P107" s="199"/>
      <c r="S107" s="169"/>
    </row>
    <row r="108" spans="2:19" s="198" customFormat="1" x14ac:dyDescent="0.25">
      <c r="B108" s="199"/>
      <c r="C108" s="199"/>
      <c r="D108" s="199"/>
      <c r="E108" s="199"/>
      <c r="F108" s="199"/>
      <c r="G108" s="199"/>
      <c r="H108" s="199"/>
      <c r="I108" s="199"/>
      <c r="K108" s="199"/>
      <c r="L108" s="199"/>
      <c r="M108" s="199"/>
      <c r="N108" s="199"/>
      <c r="O108" s="199"/>
      <c r="P108" s="199"/>
      <c r="S108" s="169"/>
    </row>
    <row r="109" spans="2:19" s="198" customFormat="1" x14ac:dyDescent="0.25">
      <c r="B109" s="199"/>
      <c r="C109" s="199"/>
      <c r="D109" s="199"/>
      <c r="E109" s="199"/>
      <c r="F109" s="199"/>
      <c r="G109" s="199"/>
      <c r="H109" s="199"/>
      <c r="I109" s="199"/>
      <c r="K109" s="199"/>
      <c r="L109" s="199"/>
      <c r="M109" s="199"/>
      <c r="N109" s="199"/>
      <c r="O109" s="199"/>
      <c r="P109" s="199"/>
      <c r="S109" s="169"/>
    </row>
    <row r="110" spans="2:19" s="198" customFormat="1" ht="13" x14ac:dyDescent="0.3">
      <c r="B110" s="199"/>
      <c r="C110" s="199"/>
      <c r="D110" s="199"/>
      <c r="E110" s="199"/>
      <c r="F110" s="199"/>
      <c r="G110" s="199"/>
      <c r="H110" s="199"/>
      <c r="I110" s="199"/>
      <c r="K110" s="199"/>
      <c r="L110" s="199"/>
      <c r="M110" s="199"/>
      <c r="N110" s="199"/>
      <c r="O110" s="199"/>
      <c r="P110" s="199"/>
      <c r="Q110" s="200">
        <v>2015</v>
      </c>
      <c r="S110" s="169"/>
    </row>
    <row r="111" spans="2:19" s="198" customFormat="1" ht="12.75" customHeight="1" x14ac:dyDescent="0.3">
      <c r="B111" s="199"/>
      <c r="C111" s="199"/>
      <c r="D111" s="199"/>
      <c r="E111" s="199"/>
      <c r="F111" s="199"/>
      <c r="G111" s="199"/>
      <c r="H111" s="199"/>
      <c r="I111" s="199"/>
      <c r="Q111" s="200">
        <v>2016</v>
      </c>
      <c r="S111" s="169"/>
    </row>
    <row r="112" spans="2:19" s="198" customFormat="1" ht="13" x14ac:dyDescent="0.3">
      <c r="B112" s="199"/>
      <c r="C112" s="199"/>
      <c r="D112" s="199"/>
      <c r="E112" s="199"/>
      <c r="F112" s="199"/>
      <c r="G112" s="199"/>
      <c r="H112" s="199"/>
      <c r="I112" s="199"/>
      <c r="Q112" s="200">
        <v>2017</v>
      </c>
      <c r="S112" s="169"/>
    </row>
    <row r="113" spans="2:19" s="198" customFormat="1" ht="13" x14ac:dyDescent="0.3">
      <c r="C113" s="199"/>
      <c r="H113" s="199"/>
      <c r="I113" s="199"/>
      <c r="Q113" s="200">
        <v>2018</v>
      </c>
      <c r="S113" s="169"/>
    </row>
    <row r="114" spans="2:19" s="198" customFormat="1" x14ac:dyDescent="0.25">
      <c r="C114" s="199"/>
      <c r="H114" s="199"/>
      <c r="I114" s="199"/>
      <c r="S114" s="169"/>
    </row>
    <row r="115" spans="2:19" s="198" customFormat="1" x14ac:dyDescent="0.25">
      <c r="C115" s="199"/>
      <c r="H115" s="199"/>
      <c r="I115" s="199"/>
      <c r="S115" s="169"/>
    </row>
    <row r="116" spans="2:19" s="198" customFormat="1" x14ac:dyDescent="0.25">
      <c r="B116" s="202"/>
      <c r="C116" s="199"/>
      <c r="H116" s="199"/>
      <c r="I116" s="199"/>
      <c r="S116" s="169"/>
    </row>
    <row r="117" spans="2:19" s="198" customFormat="1" x14ac:dyDescent="0.25">
      <c r="B117" s="202"/>
      <c r="C117" s="199"/>
      <c r="H117" s="199"/>
      <c r="I117" s="199"/>
      <c r="S117" s="169"/>
    </row>
    <row r="118" spans="2:19" s="198" customFormat="1" x14ac:dyDescent="0.25">
      <c r="B118" s="202"/>
      <c r="C118" s="199"/>
      <c r="H118" s="199"/>
      <c r="I118" s="199"/>
      <c r="S118" s="169"/>
    </row>
    <row r="119" spans="2:19" s="198" customFormat="1" x14ac:dyDescent="0.25">
      <c r="B119" s="202"/>
      <c r="C119" s="199"/>
      <c r="H119" s="199"/>
      <c r="I119" s="199"/>
      <c r="S119" s="169"/>
    </row>
    <row r="120" spans="2:19" s="198" customFormat="1" x14ac:dyDescent="0.25">
      <c r="B120" s="202"/>
      <c r="C120" s="199"/>
      <c r="H120" s="199"/>
      <c r="I120" s="199"/>
      <c r="S120" s="169"/>
    </row>
    <row r="121" spans="2:19" s="198" customFormat="1" x14ac:dyDescent="0.25">
      <c r="B121" s="202"/>
      <c r="C121" s="199"/>
      <c r="H121" s="199"/>
      <c r="I121" s="199"/>
      <c r="S121" s="169"/>
    </row>
    <row r="122" spans="2:19" s="198" customFormat="1" x14ac:dyDescent="0.25">
      <c r="B122" s="202"/>
      <c r="C122" s="199"/>
      <c r="H122" s="199"/>
      <c r="I122" s="199"/>
      <c r="S122" s="169"/>
    </row>
    <row r="123" spans="2:19" s="198" customFormat="1" x14ac:dyDescent="0.25">
      <c r="B123" s="203"/>
      <c r="C123" s="199"/>
      <c r="H123" s="199"/>
      <c r="I123" s="199"/>
      <c r="S123" s="169"/>
    </row>
    <row r="124" spans="2:19" s="198" customFormat="1" x14ac:dyDescent="0.25">
      <c r="B124" s="203"/>
      <c r="C124" s="199"/>
      <c r="H124" s="199"/>
      <c r="I124" s="199"/>
      <c r="S124" s="169"/>
    </row>
    <row r="125" spans="2:19" s="198" customFormat="1" x14ac:dyDescent="0.25">
      <c r="C125" s="199"/>
      <c r="H125" s="199"/>
      <c r="I125" s="199"/>
      <c r="S125" s="169"/>
    </row>
    <row r="126" spans="2:19" s="198" customFormat="1" ht="13" x14ac:dyDescent="0.25">
      <c r="B126" s="204"/>
      <c r="C126" s="199"/>
      <c r="F126" s="199"/>
      <c r="I126" s="199"/>
      <c r="S126" s="169"/>
    </row>
    <row r="127" spans="2:19" s="198" customFormat="1" ht="13" x14ac:dyDescent="0.25">
      <c r="B127" s="204"/>
      <c r="C127" s="199"/>
      <c r="F127" s="199"/>
      <c r="I127" s="199"/>
      <c r="S127" s="169"/>
    </row>
    <row r="128" spans="2:19" s="198" customFormat="1" ht="13" x14ac:dyDescent="0.25">
      <c r="B128" s="281" t="s">
        <v>293</v>
      </c>
      <c r="C128" s="199"/>
      <c r="F128" s="199"/>
      <c r="I128" s="205"/>
      <c r="J128" s="205"/>
      <c r="K128" s="205"/>
      <c r="S128" s="169"/>
    </row>
    <row r="129" spans="2:19" s="198" customFormat="1" ht="13" x14ac:dyDescent="0.25">
      <c r="B129" s="281" t="s">
        <v>313</v>
      </c>
      <c r="C129" s="199"/>
      <c r="F129" s="199"/>
      <c r="G129" s="199"/>
      <c r="H129" s="205"/>
      <c r="I129" s="205"/>
      <c r="J129" s="205"/>
      <c r="K129" s="205"/>
      <c r="S129" s="169"/>
    </row>
    <row r="130" spans="2:19" s="198" customFormat="1" ht="13" x14ac:dyDescent="0.25">
      <c r="B130" s="281" t="s">
        <v>314</v>
      </c>
      <c r="C130" s="199"/>
      <c r="F130" s="199"/>
      <c r="G130" s="199"/>
      <c r="H130" s="205"/>
      <c r="I130" s="205"/>
      <c r="J130" s="205"/>
      <c r="K130" s="205"/>
      <c r="S130" s="169"/>
    </row>
    <row r="131" spans="2:19" s="198" customFormat="1" ht="13" x14ac:dyDescent="0.25">
      <c r="B131" s="281" t="s">
        <v>315</v>
      </c>
      <c r="C131" s="199"/>
      <c r="F131" s="199"/>
      <c r="G131" s="199"/>
      <c r="H131" s="205"/>
      <c r="I131" s="205"/>
      <c r="J131" s="205"/>
      <c r="K131" s="205"/>
      <c r="S131" s="169"/>
    </row>
    <row r="132" spans="2:19" s="198" customFormat="1" ht="13" x14ac:dyDescent="0.25">
      <c r="B132" s="281" t="s">
        <v>316</v>
      </c>
      <c r="C132" s="199"/>
      <c r="F132" s="199"/>
      <c r="G132" s="199"/>
      <c r="H132" s="205"/>
      <c r="I132" s="205"/>
      <c r="J132" s="205"/>
      <c r="K132" s="205"/>
      <c r="S132" s="169"/>
    </row>
    <row r="133" spans="2:19" s="198" customFormat="1" ht="13" x14ac:dyDescent="0.25">
      <c r="B133" s="281" t="s">
        <v>317</v>
      </c>
      <c r="C133" s="199"/>
      <c r="F133" s="199"/>
      <c r="G133" s="199"/>
      <c r="H133" s="205"/>
      <c r="I133" s="205"/>
      <c r="J133" s="205"/>
      <c r="K133" s="205"/>
      <c r="S133" s="169"/>
    </row>
    <row r="134" spans="2:19" s="198" customFormat="1" ht="13" x14ac:dyDescent="0.25">
      <c r="B134" s="281" t="s">
        <v>318</v>
      </c>
      <c r="C134" s="199"/>
      <c r="F134" s="199"/>
      <c r="G134" s="199"/>
      <c r="H134" s="205"/>
      <c r="I134" s="205"/>
      <c r="J134" s="205"/>
      <c r="K134" s="205"/>
      <c r="S134" s="169"/>
    </row>
    <row r="135" spans="2:19" ht="13" x14ac:dyDescent="0.25">
      <c r="B135" s="281" t="s">
        <v>319</v>
      </c>
      <c r="C135" s="199"/>
      <c r="F135" s="199"/>
      <c r="G135" s="199"/>
      <c r="H135" s="205"/>
      <c r="I135" s="205"/>
      <c r="J135" s="205"/>
      <c r="K135" s="205"/>
      <c r="S135" s="168"/>
    </row>
    <row r="136" spans="2:19" x14ac:dyDescent="0.25">
      <c r="B136" s="198" t="s">
        <v>30</v>
      </c>
      <c r="C136" s="199"/>
      <c r="F136" s="199"/>
      <c r="G136" s="199"/>
      <c r="H136" s="205"/>
      <c r="I136" s="205"/>
      <c r="J136" s="205"/>
      <c r="K136" s="205"/>
      <c r="S136" s="168"/>
    </row>
    <row r="137" spans="2:19" ht="13" x14ac:dyDescent="0.3">
      <c r="B137" s="200" t="s">
        <v>29</v>
      </c>
      <c r="C137" s="199"/>
      <c r="F137" s="199"/>
      <c r="G137" s="199"/>
      <c r="H137" s="205"/>
      <c r="I137" s="205"/>
      <c r="J137" s="205"/>
      <c r="K137" s="205"/>
      <c r="S137" s="168"/>
    </row>
    <row r="138" spans="2:19" ht="13" x14ac:dyDescent="0.3">
      <c r="B138" s="200" t="s">
        <v>28</v>
      </c>
      <c r="C138" s="199"/>
      <c r="F138" s="199"/>
      <c r="G138" s="199"/>
      <c r="H138" s="205"/>
      <c r="I138" s="205"/>
      <c r="J138" s="205"/>
      <c r="K138" s="205"/>
      <c r="S138" s="168"/>
    </row>
    <row r="139" spans="2:19" ht="13" x14ac:dyDescent="0.3">
      <c r="B139" s="200" t="s">
        <v>27</v>
      </c>
      <c r="C139" s="199"/>
      <c r="F139" s="199"/>
      <c r="G139" s="199"/>
      <c r="H139" s="205"/>
      <c r="I139" s="205"/>
      <c r="J139" s="205"/>
      <c r="K139" s="205"/>
      <c r="S139" s="168"/>
    </row>
    <row r="140" spans="2:19" ht="13" x14ac:dyDescent="0.3">
      <c r="B140" s="200" t="s">
        <v>26</v>
      </c>
      <c r="C140" s="199"/>
      <c r="F140" s="199"/>
      <c r="G140" s="199"/>
      <c r="H140" s="205"/>
      <c r="I140" s="205"/>
      <c r="J140" s="205"/>
      <c r="K140" s="205"/>
      <c r="S140" s="168"/>
    </row>
    <row r="141" spans="2:19" ht="13" x14ac:dyDescent="0.3">
      <c r="B141" s="200" t="s">
        <v>25</v>
      </c>
      <c r="C141" s="199"/>
      <c r="F141" s="199"/>
      <c r="G141" s="199"/>
      <c r="J141" s="205"/>
      <c r="K141" s="205"/>
      <c r="S141" s="168"/>
    </row>
    <row r="142" spans="2:19" ht="13" x14ac:dyDescent="0.3">
      <c r="B142" s="200" t="s">
        <v>24</v>
      </c>
      <c r="C142" s="199"/>
      <c r="F142" s="199"/>
      <c r="G142" s="199"/>
      <c r="S142" s="168"/>
    </row>
    <row r="143" spans="2:19" ht="13" x14ac:dyDescent="0.3">
      <c r="B143" s="200" t="s">
        <v>23</v>
      </c>
      <c r="C143" s="199"/>
      <c r="F143" s="199"/>
      <c r="G143" s="199"/>
      <c r="S143" s="168"/>
    </row>
    <row r="144" spans="2:19" ht="13" x14ac:dyDescent="0.3">
      <c r="B144" s="200" t="s">
        <v>22</v>
      </c>
      <c r="C144" s="199"/>
      <c r="F144" s="199"/>
      <c r="G144" s="199"/>
      <c r="S144" s="168"/>
    </row>
    <row r="145" spans="2:19" ht="13" x14ac:dyDescent="0.3">
      <c r="B145" s="200" t="s">
        <v>21</v>
      </c>
      <c r="C145" s="199"/>
      <c r="F145" s="199"/>
      <c r="G145" s="199"/>
      <c r="S145" s="168"/>
    </row>
    <row r="146" spans="2:19" ht="13" x14ac:dyDescent="0.25">
      <c r="B146" s="206" t="s">
        <v>20</v>
      </c>
      <c r="C146" s="199"/>
      <c r="F146" s="199"/>
      <c r="G146" s="199"/>
    </row>
    <row r="147" spans="2:19" ht="13" x14ac:dyDescent="0.3">
      <c r="B147" s="200" t="s">
        <v>19</v>
      </c>
      <c r="C147" s="199"/>
      <c r="F147" s="199"/>
      <c r="G147" s="199"/>
    </row>
    <row r="148" spans="2:19" ht="13" x14ac:dyDescent="0.3">
      <c r="B148" s="200" t="s">
        <v>18</v>
      </c>
      <c r="C148" s="199"/>
      <c r="F148" s="199"/>
      <c r="G148" s="199"/>
    </row>
    <row r="149" spans="2:19" ht="13" x14ac:dyDescent="0.3">
      <c r="B149" s="200" t="s">
        <v>17</v>
      </c>
      <c r="C149" s="199"/>
      <c r="F149" s="199"/>
      <c r="G149" s="199"/>
    </row>
    <row r="150" spans="2:19" ht="13" x14ac:dyDescent="0.3">
      <c r="B150" s="200" t="s">
        <v>16</v>
      </c>
      <c r="C150" s="199"/>
      <c r="F150" s="199"/>
      <c r="G150" s="199"/>
    </row>
    <row r="151" spans="2:19" ht="13" x14ac:dyDescent="0.3">
      <c r="B151" s="200" t="s">
        <v>15</v>
      </c>
      <c r="C151" s="199"/>
      <c r="F151" s="199"/>
      <c r="G151" s="199"/>
    </row>
    <row r="152" spans="2:19" ht="13" x14ac:dyDescent="0.3">
      <c r="B152" s="200" t="s">
        <v>14</v>
      </c>
      <c r="C152" s="199"/>
      <c r="F152" s="199"/>
      <c r="G152" s="199"/>
    </row>
    <row r="153" spans="2:19" ht="13" x14ac:dyDescent="0.3">
      <c r="B153" s="200" t="s">
        <v>13</v>
      </c>
      <c r="C153" s="199"/>
    </row>
    <row r="154" spans="2:19" ht="13" x14ac:dyDescent="0.3">
      <c r="B154" s="200" t="s">
        <v>12</v>
      </c>
      <c r="C154" s="199"/>
    </row>
    <row r="155" spans="2:19" ht="13" x14ac:dyDescent="0.3">
      <c r="B155" s="200" t="s">
        <v>11</v>
      </c>
      <c r="C155" s="199"/>
    </row>
    <row r="156" spans="2:19" ht="13" x14ac:dyDescent="0.3">
      <c r="B156" s="200" t="s">
        <v>10</v>
      </c>
      <c r="C156" s="199"/>
    </row>
    <row r="157" spans="2:19" ht="13" x14ac:dyDescent="0.3">
      <c r="B157" s="200" t="s">
        <v>9</v>
      </c>
      <c r="C157" s="199"/>
    </row>
    <row r="158" spans="2:19" ht="13" x14ac:dyDescent="0.3">
      <c r="B158" s="200" t="s">
        <v>8</v>
      </c>
      <c r="C158" s="199"/>
    </row>
    <row r="159" spans="2:19" ht="13" x14ac:dyDescent="0.3">
      <c r="B159" s="200" t="s">
        <v>7</v>
      </c>
      <c r="C159" s="199"/>
    </row>
    <row r="160" spans="2:19" ht="13" x14ac:dyDescent="0.3">
      <c r="B160" s="200" t="s">
        <v>6</v>
      </c>
      <c r="C160" s="199"/>
    </row>
    <row r="161" spans="2:3" ht="13" x14ac:dyDescent="0.3">
      <c r="B161" s="200" t="s">
        <v>5</v>
      </c>
      <c r="C161" s="199"/>
    </row>
    <row r="162" spans="2:3" ht="13" x14ac:dyDescent="0.3">
      <c r="B162" s="200" t="s">
        <v>4</v>
      </c>
      <c r="C162" s="199"/>
    </row>
    <row r="163" spans="2:3" ht="13" x14ac:dyDescent="0.3">
      <c r="B163" s="200" t="s">
        <v>3</v>
      </c>
    </row>
    <row r="164" spans="2:3" x14ac:dyDescent="0.25">
      <c r="B164" s="198"/>
    </row>
    <row r="165" spans="2:3" x14ac:dyDescent="0.25">
      <c r="B165" s="198"/>
    </row>
    <row r="166" spans="2:3" x14ac:dyDescent="0.25">
      <c r="B166" s="198"/>
    </row>
    <row r="167" spans="2:3" x14ac:dyDescent="0.25">
      <c r="B167" s="198" t="s">
        <v>2</v>
      </c>
    </row>
    <row r="168" spans="2:3" ht="13" x14ac:dyDescent="0.3">
      <c r="B168" s="200" t="s">
        <v>1</v>
      </c>
    </row>
    <row r="169" spans="2:3" ht="13" x14ac:dyDescent="0.3">
      <c r="B169" s="200" t="s">
        <v>0</v>
      </c>
    </row>
    <row r="170" spans="2:3" x14ac:dyDescent="0.25">
      <c r="B170" s="198"/>
    </row>
    <row r="171" spans="2:3" x14ac:dyDescent="0.25">
      <c r="B171" s="202"/>
    </row>
    <row r="172" spans="2:3" x14ac:dyDescent="0.25">
      <c r="B172" s="202"/>
    </row>
    <row r="173" spans="2:3" x14ac:dyDescent="0.25">
      <c r="B173" s="207"/>
    </row>
    <row r="174" spans="2:3" x14ac:dyDescent="0.25">
      <c r="B174" s="207"/>
    </row>
    <row r="175" spans="2:3" x14ac:dyDescent="0.25">
      <c r="B175" s="207"/>
    </row>
    <row r="176" spans="2:3" x14ac:dyDescent="0.25">
      <c r="B176" s="207"/>
    </row>
    <row r="177" spans="2:2" x14ac:dyDescent="0.25">
      <c r="B177" s="207"/>
    </row>
  </sheetData>
  <mergeCells count="67">
    <mergeCell ref="C75:P75"/>
    <mergeCell ref="B43:P43"/>
    <mergeCell ref="B45:B47"/>
    <mergeCell ref="B49:P49"/>
    <mergeCell ref="B50:P65"/>
    <mergeCell ref="A66:Q66"/>
    <mergeCell ref="B67:B73"/>
    <mergeCell ref="C67:P67"/>
    <mergeCell ref="C68:P68"/>
    <mergeCell ref="C69:P69"/>
    <mergeCell ref="C70:P70"/>
    <mergeCell ref="C71:P71"/>
    <mergeCell ref="C74:P74"/>
    <mergeCell ref="C72:P73"/>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7">
    <cfRule type="cellIs" dxfId="110" priority="17" stopIfTrue="1" operator="equal">
      <formula>"0"</formula>
    </cfRule>
    <cfRule type="cellIs" dxfId="109" priority="18" stopIfTrue="1" operator="lessThanOrEqual">
      <formula>$S$5</formula>
    </cfRule>
    <cfRule type="cellIs" dxfId="108" priority="19" stopIfTrue="1" operator="greaterThanOrEqual">
      <formula>$S$2</formula>
    </cfRule>
    <cfRule type="cellIs" dxfId="107" priority="20" stopIfTrue="1" operator="between">
      <formula>$S$4</formula>
      <formula>$S$3</formula>
    </cfRule>
  </conditionalFormatting>
  <conditionalFormatting sqref="I47">
    <cfRule type="cellIs" dxfId="106" priority="13" stopIfTrue="1" operator="equal">
      <formula>"0"</formula>
    </cfRule>
    <cfRule type="cellIs" dxfId="105" priority="14" stopIfTrue="1" operator="lessThanOrEqual">
      <formula>$S$5</formula>
    </cfRule>
    <cfRule type="cellIs" dxfId="104" priority="15" stopIfTrue="1" operator="greaterThanOrEqual">
      <formula>$S$2</formula>
    </cfRule>
    <cfRule type="cellIs" dxfId="103" priority="16" stopIfTrue="1" operator="between">
      <formula>$S$4</formula>
      <formula>$S$3</formula>
    </cfRule>
  </conditionalFormatting>
  <conditionalFormatting sqref="L47">
    <cfRule type="cellIs" dxfId="102" priority="9" stopIfTrue="1" operator="equal">
      <formula>"0"</formula>
    </cfRule>
    <cfRule type="cellIs" dxfId="101" priority="10" stopIfTrue="1" operator="lessThanOrEqual">
      <formula>$S$5</formula>
    </cfRule>
    <cfRule type="cellIs" dxfId="100" priority="11" stopIfTrue="1" operator="greaterThanOrEqual">
      <formula>$S$2</formula>
    </cfRule>
    <cfRule type="cellIs" dxfId="99" priority="12" stopIfTrue="1" operator="between">
      <formula>$S$4</formula>
      <formula>$S$3</formula>
    </cfRule>
  </conditionalFormatting>
  <conditionalFormatting sqref="O47:P47">
    <cfRule type="cellIs" dxfId="98" priority="1" stopIfTrue="1" operator="equal">
      <formula>"0"</formula>
    </cfRule>
    <cfRule type="cellIs" dxfId="97" priority="2" stopIfTrue="1" operator="lessThanOrEqual">
      <formula>$S$5</formula>
    </cfRule>
    <cfRule type="cellIs" dxfId="96" priority="3" stopIfTrue="1" operator="greaterThanOrEqual">
      <formula>$S$2</formula>
    </cfRule>
    <cfRule type="cellIs" dxfId="95" priority="4" stopIfTrue="1" operator="between">
      <formula>$S$4</formula>
      <formula>$S$3</formula>
    </cfRule>
  </conditionalFormatting>
  <dataValidations count="6">
    <dataValidation type="list" allowBlank="1" showInputMessage="1" showErrorMessage="1" sqref="C18:P18" xr:uid="{00000000-0002-0000-0200-000000000000}">
      <formula1>$B$129:$B$135</formula1>
    </dataValidation>
    <dataValidation type="list" allowBlank="1" showInputMessage="1" showErrorMessage="1" sqref="C32:P32" xr:uid="{00000000-0002-0000-0200-000001000000}">
      <formula1>$Q$100:$Q$105</formula1>
    </dataValidation>
    <dataValidation type="list" allowBlank="1" showInputMessage="1" showErrorMessage="1" sqref="N10:P10" xr:uid="{00000000-0002-0000-0200-000002000000}">
      <formula1>"Economicos,Eficiencia,Eficacia, Efectividad,Calidad"</formula1>
    </dataValidation>
    <dataValidation type="list" allowBlank="1" showInputMessage="1" showErrorMessage="1" sqref="C10:I10" xr:uid="{00000000-0002-0000-0200-000003000000}">
      <formula1>"2023,2024,2025,2026,2027,2028"</formula1>
    </dataValidation>
    <dataValidation type="list" allowBlank="1" showInputMessage="1" showErrorMessage="1" sqref="C12:P12" xr:uid="{00000000-0002-0000-0200-000004000000}">
      <formula1>$B$137:$B$163</formula1>
    </dataValidation>
    <dataValidation type="list" allowBlank="1" showInputMessage="1" showErrorMessage="1" sqref="C75:P75" xr:uid="{00000000-0002-0000-0200-000005000000}">
      <formula1>$B$168:$B$169</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V142"/>
  <sheetViews>
    <sheetView topLeftCell="B5" zoomScale="60" zoomScaleNormal="60" workbookViewId="0">
      <selection activeCell="B9" sqref="B9:K20"/>
    </sheetView>
  </sheetViews>
  <sheetFormatPr baseColWidth="10" defaultColWidth="9.1796875" defaultRowHeight="30" customHeight="1" x14ac:dyDescent="0.25"/>
  <cols>
    <col min="1" max="1" width="24.453125" style="225" customWidth="1"/>
    <col min="2" max="2" width="27" style="194" bestFit="1" customWidth="1"/>
    <col min="3" max="3" width="15.7265625" style="194" customWidth="1"/>
    <col min="4" max="4" width="29.453125" style="194" customWidth="1"/>
    <col min="5" max="5" width="15.7265625" style="250" customWidth="1"/>
    <col min="6" max="6" width="30.81640625" style="194" customWidth="1"/>
    <col min="7" max="7" width="15.7265625" style="194" customWidth="1"/>
    <col min="8" max="8" width="34.26953125" style="194" customWidth="1"/>
    <col min="9" max="9" width="15.7265625" style="194" customWidth="1"/>
    <col min="10" max="10" width="33.1796875" style="194" customWidth="1"/>
    <col min="11" max="12" width="15.7265625" style="194" customWidth="1"/>
    <col min="13" max="13" width="5.26953125" style="194" customWidth="1"/>
    <col min="14" max="14" width="14.7265625" style="194" customWidth="1"/>
    <col min="15" max="15" width="27.54296875" style="194" bestFit="1" customWidth="1"/>
    <col min="16" max="18" width="9.1796875" style="209" customWidth="1"/>
    <col min="19" max="19" width="11.453125" style="169" hidden="1" customWidth="1"/>
    <col min="20" max="20" width="9.1796875" style="209" customWidth="1"/>
    <col min="21" max="16384" width="9.1796875" style="194"/>
  </cols>
  <sheetData>
    <row r="1" spans="1:22" ht="30" customHeight="1" x14ac:dyDescent="0.4">
      <c r="A1" s="456"/>
      <c r="B1" s="457" t="s">
        <v>109</v>
      </c>
      <c r="C1" s="458"/>
      <c r="D1" s="458"/>
      <c r="E1" s="458"/>
      <c r="F1" s="458"/>
      <c r="G1" s="458"/>
      <c r="H1" s="458"/>
      <c r="I1" s="458"/>
      <c r="J1" s="458"/>
      <c r="K1" s="458"/>
      <c r="L1" s="458"/>
      <c r="M1" s="459"/>
      <c r="N1" s="460" t="s">
        <v>127</v>
      </c>
      <c r="O1" s="460"/>
      <c r="P1" s="208"/>
      <c r="Q1" s="208"/>
      <c r="T1" s="208"/>
      <c r="U1" s="210"/>
      <c r="V1" s="210"/>
    </row>
    <row r="2" spans="1:22" ht="30" customHeight="1" x14ac:dyDescent="0.4">
      <c r="A2" s="456"/>
      <c r="B2" s="457" t="s">
        <v>126</v>
      </c>
      <c r="C2" s="458"/>
      <c r="D2" s="458"/>
      <c r="E2" s="458"/>
      <c r="F2" s="458"/>
      <c r="G2" s="458"/>
      <c r="H2" s="458"/>
      <c r="I2" s="458"/>
      <c r="J2" s="458"/>
      <c r="K2" s="458"/>
      <c r="L2" s="458"/>
      <c r="M2" s="459"/>
      <c r="N2" s="460" t="s">
        <v>106</v>
      </c>
      <c r="O2" s="460"/>
      <c r="P2" s="208"/>
      <c r="Q2" s="208"/>
      <c r="S2" s="170">
        <v>0.8</v>
      </c>
      <c r="T2" s="208"/>
      <c r="U2" s="210"/>
      <c r="V2" s="210"/>
    </row>
    <row r="3" spans="1:22" ht="30" customHeight="1" x14ac:dyDescent="0.4">
      <c r="A3" s="456"/>
      <c r="B3" s="457" t="s">
        <v>125</v>
      </c>
      <c r="C3" s="458"/>
      <c r="D3" s="458"/>
      <c r="E3" s="458"/>
      <c r="F3" s="458"/>
      <c r="G3" s="458"/>
      <c r="H3" s="458"/>
      <c r="I3" s="458"/>
      <c r="J3" s="458"/>
      <c r="K3" s="458"/>
      <c r="L3" s="458"/>
      <c r="M3" s="459"/>
      <c r="N3" s="460" t="s">
        <v>124</v>
      </c>
      <c r="O3" s="460"/>
      <c r="P3" s="208"/>
      <c r="Q3" s="208"/>
      <c r="S3" s="170">
        <v>0.79998999999999998</v>
      </c>
      <c r="T3" s="208"/>
      <c r="U3" s="210"/>
      <c r="V3" s="210"/>
    </row>
    <row r="4" spans="1:22" ht="30" customHeight="1" x14ac:dyDescent="0.4">
      <c r="A4" s="456"/>
      <c r="B4" s="457" t="s">
        <v>123</v>
      </c>
      <c r="C4" s="458"/>
      <c r="D4" s="458"/>
      <c r="E4" s="458"/>
      <c r="F4" s="458"/>
      <c r="G4" s="458"/>
      <c r="H4" s="458"/>
      <c r="I4" s="458"/>
      <c r="J4" s="458"/>
      <c r="K4" s="458"/>
      <c r="L4" s="458"/>
      <c r="M4" s="459"/>
      <c r="N4" s="460" t="s">
        <v>102</v>
      </c>
      <c r="O4" s="460"/>
      <c r="P4" s="211"/>
      <c r="Q4" s="211"/>
      <c r="S4" s="170">
        <v>0.65</v>
      </c>
      <c r="T4" s="211"/>
      <c r="U4" s="212"/>
      <c r="V4" s="212"/>
    </row>
    <row r="5" spans="1:22" ht="18" x14ac:dyDescent="0.4">
      <c r="A5" s="213"/>
      <c r="B5" s="168"/>
      <c r="C5" s="214"/>
      <c r="D5" s="214"/>
      <c r="E5" s="237"/>
      <c r="F5" s="214"/>
      <c r="G5" s="214"/>
      <c r="H5" s="214"/>
      <c r="I5" s="214"/>
      <c r="J5" s="214"/>
      <c r="K5" s="214"/>
      <c r="L5" s="214"/>
      <c r="M5" s="215"/>
      <c r="N5" s="215"/>
      <c r="O5" s="215"/>
      <c r="P5" s="211"/>
      <c r="Q5" s="211"/>
      <c r="S5" s="170">
        <v>0.64999899999999999</v>
      </c>
      <c r="T5" s="211"/>
      <c r="U5" s="212"/>
      <c r="V5" s="212"/>
    </row>
    <row r="6" spans="1:22" ht="13.5" customHeight="1" x14ac:dyDescent="0.25">
      <c r="A6" s="461" t="s">
        <v>122</v>
      </c>
      <c r="B6" s="461"/>
      <c r="C6" s="461"/>
      <c r="D6" s="461"/>
      <c r="E6" s="461"/>
      <c r="F6" s="461"/>
      <c r="G6" s="461"/>
      <c r="H6" s="461"/>
      <c r="I6" s="461"/>
      <c r="J6" s="461"/>
      <c r="K6" s="461"/>
      <c r="L6" s="461"/>
      <c r="M6" s="461"/>
      <c r="N6" s="461"/>
      <c r="O6" s="461"/>
      <c r="S6" s="170"/>
    </row>
    <row r="7" spans="1:22" ht="11.25" customHeight="1" thickBot="1" x14ac:dyDescent="0.3">
      <c r="A7" s="213"/>
      <c r="B7" s="168"/>
      <c r="C7" s="168"/>
      <c r="D7" s="168"/>
      <c r="E7" s="238"/>
      <c r="F7" s="168"/>
      <c r="G7" s="168"/>
      <c r="H7" s="168"/>
      <c r="I7" s="168"/>
      <c r="J7" s="168"/>
      <c r="K7" s="168"/>
      <c r="L7" s="168"/>
      <c r="M7" s="168"/>
      <c r="N7" s="168"/>
      <c r="O7" s="168"/>
      <c r="S7" s="170"/>
    </row>
    <row r="8" spans="1:22" ht="30" customHeight="1" thickBot="1" x14ac:dyDescent="0.3">
      <c r="A8" s="480" t="s">
        <v>237</v>
      </c>
      <c r="B8" s="483" t="s">
        <v>63</v>
      </c>
      <c r="C8" s="484"/>
      <c r="D8" s="485" t="s">
        <v>238</v>
      </c>
      <c r="E8" s="486"/>
      <c r="F8" s="486"/>
      <c r="G8" s="486"/>
      <c r="H8" s="486"/>
      <c r="I8" s="486"/>
      <c r="J8" s="486"/>
      <c r="K8" s="487"/>
      <c r="L8" s="488" t="s">
        <v>120</v>
      </c>
      <c r="M8" s="488"/>
      <c r="N8" s="489"/>
    </row>
    <row r="9" spans="1:22" ht="30" customHeight="1" thickBot="1" x14ac:dyDescent="0.3">
      <c r="A9" s="481"/>
      <c r="B9" s="489" t="s">
        <v>239</v>
      </c>
      <c r="C9" s="494" t="s">
        <v>240</v>
      </c>
      <c r="D9" s="496" t="s">
        <v>241</v>
      </c>
      <c r="E9" s="497"/>
      <c r="F9" s="496" t="s">
        <v>242</v>
      </c>
      <c r="G9" s="497"/>
      <c r="H9" s="496" t="s">
        <v>243</v>
      </c>
      <c r="I9" s="497"/>
      <c r="J9" s="496" t="s">
        <v>244</v>
      </c>
      <c r="K9" s="497"/>
      <c r="L9" s="490"/>
      <c r="M9" s="490"/>
      <c r="N9" s="491"/>
    </row>
    <row r="10" spans="1:22" ht="30" customHeight="1" thickBot="1" x14ac:dyDescent="0.3">
      <c r="A10" s="482"/>
      <c r="B10" s="493"/>
      <c r="C10" s="495"/>
      <c r="D10" s="239" t="s">
        <v>153</v>
      </c>
      <c r="E10" s="240" t="s">
        <v>219</v>
      </c>
      <c r="F10" s="239" t="s">
        <v>150</v>
      </c>
      <c r="G10" s="241" t="s">
        <v>219</v>
      </c>
      <c r="H10" s="239" t="s">
        <v>147</v>
      </c>
      <c r="I10" s="241" t="s">
        <v>219</v>
      </c>
      <c r="J10" s="239" t="s">
        <v>245</v>
      </c>
      <c r="K10" s="241" t="s">
        <v>219</v>
      </c>
      <c r="L10" s="492"/>
      <c r="M10" s="492"/>
      <c r="N10" s="493"/>
    </row>
    <row r="11" spans="1:22" ht="49.5" customHeight="1" thickBot="1" x14ac:dyDescent="0.3">
      <c r="A11" s="498" t="s">
        <v>246</v>
      </c>
      <c r="B11" s="501" t="s">
        <v>247</v>
      </c>
      <c r="C11" s="242" t="s">
        <v>248</v>
      </c>
      <c r="D11" s="243">
        <v>2493838442</v>
      </c>
      <c r="E11" s="503">
        <f>+D11/D12</f>
        <v>0.20626258763005972</v>
      </c>
      <c r="F11" s="244">
        <v>4887544433</v>
      </c>
      <c r="G11" s="505">
        <f>+F11/F12</f>
        <v>0.40424333225811787</v>
      </c>
      <c r="H11" s="244">
        <v>9200421792.1200008</v>
      </c>
      <c r="I11" s="505">
        <f>+H11/H12</f>
        <v>0.76095659372735847</v>
      </c>
      <c r="J11" s="244">
        <v>11810145913.049999</v>
      </c>
      <c r="K11" s="505">
        <f>+J11/J12</f>
        <v>0.9768039562180536</v>
      </c>
      <c r="L11" s="507"/>
      <c r="M11" s="508"/>
      <c r="N11" s="509"/>
    </row>
    <row r="12" spans="1:22" ht="94.5" customHeight="1" thickBot="1" x14ac:dyDescent="0.3">
      <c r="A12" s="499"/>
      <c r="B12" s="502"/>
      <c r="C12" s="245" t="s">
        <v>249</v>
      </c>
      <c r="D12" s="243">
        <v>12090600000</v>
      </c>
      <c r="E12" s="504"/>
      <c r="F12" s="243">
        <v>12090600000</v>
      </c>
      <c r="G12" s="506"/>
      <c r="H12" s="243">
        <v>12090600000</v>
      </c>
      <c r="I12" s="506"/>
      <c r="J12" s="243">
        <v>12090600000</v>
      </c>
      <c r="K12" s="506"/>
      <c r="L12" s="510"/>
      <c r="M12" s="511"/>
      <c r="N12" s="512"/>
    </row>
    <row r="13" spans="1:22" ht="38" thickBot="1" x14ac:dyDescent="0.3">
      <c r="A13" s="499"/>
      <c r="B13" s="501" t="s">
        <v>250</v>
      </c>
      <c r="C13" s="242" t="s">
        <v>251</v>
      </c>
      <c r="D13" s="243">
        <v>2204381999</v>
      </c>
      <c r="E13" s="503">
        <f>+D13/D14</f>
        <v>1.2043805539426073E-2</v>
      </c>
      <c r="F13" s="244">
        <f>4631255778</f>
        <v>4631255778</v>
      </c>
      <c r="G13" s="505">
        <f>+F13/F14</f>
        <v>2.5303211520906366E-2</v>
      </c>
      <c r="H13" s="243">
        <v>159970173964.04001</v>
      </c>
      <c r="I13" s="505">
        <f>+H13/H14</f>
        <v>0.87400898220229817</v>
      </c>
      <c r="J13" s="244">
        <v>178464584928.97</v>
      </c>
      <c r="K13" s="505">
        <f>+J13/J14</f>
        <v>0.97505457653617122</v>
      </c>
      <c r="L13" s="507"/>
      <c r="M13" s="508"/>
      <c r="N13" s="509"/>
    </row>
    <row r="14" spans="1:22" ht="93.75" customHeight="1" thickBot="1" x14ac:dyDescent="0.3">
      <c r="A14" s="499"/>
      <c r="B14" s="502"/>
      <c r="C14" s="245" t="s">
        <v>252</v>
      </c>
      <c r="D14" s="243">
        <v>183030354632</v>
      </c>
      <c r="E14" s="504"/>
      <c r="F14" s="243">
        <v>183030354632</v>
      </c>
      <c r="G14" s="506"/>
      <c r="H14" s="243">
        <v>183030354632</v>
      </c>
      <c r="I14" s="506"/>
      <c r="J14" s="243">
        <v>183030354632</v>
      </c>
      <c r="K14" s="506"/>
      <c r="L14" s="510"/>
      <c r="M14" s="511"/>
      <c r="N14" s="512"/>
    </row>
    <row r="15" spans="1:22" ht="60" customHeight="1" x14ac:dyDescent="0.25">
      <c r="A15" s="499"/>
      <c r="B15" s="501" t="s">
        <v>253</v>
      </c>
      <c r="C15" s="242" t="s">
        <v>254</v>
      </c>
      <c r="D15" s="244">
        <v>165313289</v>
      </c>
      <c r="E15" s="503">
        <f>+D15/D16</f>
        <v>0.32099667766990292</v>
      </c>
      <c r="F15" s="244">
        <v>274598359</v>
      </c>
      <c r="G15" s="505">
        <f>+F15/F16</f>
        <v>0.53320069708737861</v>
      </c>
      <c r="H15" s="244">
        <v>464783061.60000002</v>
      </c>
      <c r="I15" s="505">
        <f>+H15/H16</f>
        <v>0.90249138174757282</v>
      </c>
      <c r="J15" s="244">
        <v>655216442.60000002</v>
      </c>
      <c r="K15" s="505">
        <f>+J15/J16</f>
        <v>1.2722649370873786</v>
      </c>
      <c r="L15" s="507"/>
      <c r="M15" s="508"/>
      <c r="N15" s="509"/>
    </row>
    <row r="16" spans="1:22" ht="51.75" customHeight="1" thickBot="1" x14ac:dyDescent="0.3">
      <c r="A16" s="499"/>
      <c r="B16" s="502"/>
      <c r="C16" s="245" t="s">
        <v>255</v>
      </c>
      <c r="D16" s="243">
        <v>515000000</v>
      </c>
      <c r="E16" s="504"/>
      <c r="F16" s="243">
        <v>515000000</v>
      </c>
      <c r="G16" s="506"/>
      <c r="H16" s="243">
        <v>515000000</v>
      </c>
      <c r="I16" s="506"/>
      <c r="J16" s="243">
        <v>515000000</v>
      </c>
      <c r="K16" s="506"/>
      <c r="L16" s="510"/>
      <c r="M16" s="511"/>
      <c r="N16" s="512"/>
    </row>
    <row r="17" spans="1:14" ht="62.5" x14ac:dyDescent="0.25">
      <c r="A17" s="499"/>
      <c r="B17" s="501" t="s">
        <v>256</v>
      </c>
      <c r="C17" s="242" t="s">
        <v>257</v>
      </c>
      <c r="D17" s="244">
        <f>743335418+154696518</f>
        <v>898031936</v>
      </c>
      <c r="E17" s="503">
        <f>+D17/D18</f>
        <v>0.31251111358574613</v>
      </c>
      <c r="F17" s="244">
        <f>959931040+240786675+13600000</f>
        <v>1214317715</v>
      </c>
      <c r="G17" s="505">
        <f>+F17/F18</f>
        <v>0.42257715583240535</v>
      </c>
      <c r="H17" s="244">
        <v>1318482138.5899999</v>
      </c>
      <c r="I17" s="505">
        <f>+H17/H18</f>
        <v>0.45882591125765587</v>
      </c>
      <c r="J17" s="244">
        <f>1679384604.02+439673059.4</f>
        <v>2119057663.4200001</v>
      </c>
      <c r="K17" s="505">
        <f>+J17/J18</f>
        <v>0.73742262786052337</v>
      </c>
      <c r="L17" s="507"/>
      <c r="M17" s="508"/>
      <c r="N17" s="509"/>
    </row>
    <row r="18" spans="1:14" ht="75.5" thickBot="1" x14ac:dyDescent="0.3">
      <c r="A18" s="499"/>
      <c r="B18" s="502"/>
      <c r="C18" s="245" t="s">
        <v>258</v>
      </c>
      <c r="D18" s="243">
        <f>2703600000+170000000</f>
        <v>2873600000</v>
      </c>
      <c r="E18" s="504"/>
      <c r="F18" s="243">
        <f>2703600000+170000000</f>
        <v>2873600000</v>
      </c>
      <c r="G18" s="506"/>
      <c r="H18" s="243">
        <f>2703600000+170000000</f>
        <v>2873600000</v>
      </c>
      <c r="I18" s="506"/>
      <c r="J18" s="243">
        <f>2703600000+170000000</f>
        <v>2873600000</v>
      </c>
      <c r="K18" s="506"/>
      <c r="L18" s="510"/>
      <c r="M18" s="511"/>
      <c r="N18" s="512"/>
    </row>
    <row r="19" spans="1:14" ht="30" customHeight="1" x14ac:dyDescent="0.25">
      <c r="A19" s="499"/>
      <c r="B19" s="514" t="s">
        <v>259</v>
      </c>
      <c r="C19" s="246" t="s">
        <v>260</v>
      </c>
      <c r="D19" s="247">
        <f>D11+D13+D15+D17</f>
        <v>5761565666</v>
      </c>
      <c r="E19" s="516">
        <f>+D19/D20</f>
        <v>2.902412267601364E-2</v>
      </c>
      <c r="F19" s="247">
        <f>F11+F13+F15+F17</f>
        <v>11007716285</v>
      </c>
      <c r="G19" s="516">
        <f>+F19/F20</f>
        <v>5.5451820973586231E-2</v>
      </c>
      <c r="H19" s="247">
        <f>H11+H13+H15+H17</f>
        <v>170953860956.35001</v>
      </c>
      <c r="I19" s="505">
        <f>+H19/H20</f>
        <v>0.86118706615037677</v>
      </c>
      <c r="J19" s="247">
        <f>J11+J13+J15+J17</f>
        <v>193049004948.04001</v>
      </c>
      <c r="K19" s="505">
        <f>+J19/J20</f>
        <v>0.97249225764430913</v>
      </c>
      <c r="L19" s="513"/>
      <c r="M19" s="508"/>
      <c r="N19" s="509"/>
    </row>
    <row r="20" spans="1:14" ht="30" customHeight="1" thickBot="1" x14ac:dyDescent="0.3">
      <c r="A20" s="500"/>
      <c r="B20" s="515"/>
      <c r="C20" s="248" t="s">
        <v>261</v>
      </c>
      <c r="D20" s="249">
        <f>+D12+D14+D18+D16</f>
        <v>198509554632</v>
      </c>
      <c r="E20" s="517"/>
      <c r="F20" s="249">
        <f>+F12+F14+F18+F16</f>
        <v>198509554632</v>
      </c>
      <c r="G20" s="517"/>
      <c r="H20" s="249">
        <f>+H12+H14+H18+H16</f>
        <v>198509554632</v>
      </c>
      <c r="I20" s="506"/>
      <c r="J20" s="249">
        <f>+J12+J14+J18+J16</f>
        <v>198509554632</v>
      </c>
      <c r="K20" s="506"/>
      <c r="L20" s="510"/>
      <c r="M20" s="511"/>
      <c r="N20" s="512"/>
    </row>
    <row r="21" spans="1:14" ht="30" customHeight="1" x14ac:dyDescent="0.25">
      <c r="D21" s="286"/>
    </row>
    <row r="22" spans="1:14" ht="30" customHeight="1" x14ac:dyDescent="0.25">
      <c r="D22" s="287"/>
      <c r="F22" s="251"/>
      <c r="H22" s="251"/>
      <c r="J22" s="251"/>
    </row>
    <row r="23" spans="1:14" ht="30" customHeight="1" x14ac:dyDescent="0.25">
      <c r="D23" s="289">
        <v>100000</v>
      </c>
      <c r="F23" s="251"/>
    </row>
    <row r="24" spans="1:14" ht="30" customHeight="1" x14ac:dyDescent="0.25">
      <c r="D24" s="290">
        <v>2493838.44</v>
      </c>
    </row>
    <row r="25" spans="1:14" ht="30" customHeight="1" x14ac:dyDescent="0.25">
      <c r="D25" s="290">
        <f>D24+D23</f>
        <v>2593838.44</v>
      </c>
    </row>
    <row r="62" spans="19:19" ht="30" customHeight="1" x14ac:dyDescent="0.25">
      <c r="S62" s="195"/>
    </row>
    <row r="132" spans="19:19" ht="30" customHeight="1" x14ac:dyDescent="0.25">
      <c r="S132" s="168"/>
    </row>
    <row r="133" spans="19:19" ht="30" customHeight="1" x14ac:dyDescent="0.25">
      <c r="S133" s="168"/>
    </row>
    <row r="134" spans="19:19" ht="30" customHeight="1" x14ac:dyDescent="0.25">
      <c r="S134" s="168"/>
    </row>
    <row r="135" spans="19:19" ht="30" customHeight="1" x14ac:dyDescent="0.25">
      <c r="S135" s="168"/>
    </row>
    <row r="136" spans="19:19" ht="30" customHeight="1" x14ac:dyDescent="0.25">
      <c r="S136" s="168"/>
    </row>
    <row r="137" spans="19:19" ht="30" customHeight="1" x14ac:dyDescent="0.25">
      <c r="S137" s="168"/>
    </row>
    <row r="138" spans="19:19" ht="30" customHeight="1" x14ac:dyDescent="0.25">
      <c r="S138" s="168"/>
    </row>
    <row r="139" spans="19:19" ht="30" customHeight="1" x14ac:dyDescent="0.25">
      <c r="S139" s="168"/>
    </row>
    <row r="140" spans="19:19" ht="30" customHeight="1" x14ac:dyDescent="0.25">
      <c r="S140" s="168"/>
    </row>
    <row r="141" spans="19:19" ht="30" customHeight="1" x14ac:dyDescent="0.25">
      <c r="S141" s="168"/>
    </row>
    <row r="142" spans="19:19" ht="30" customHeight="1" x14ac:dyDescent="0.25">
      <c r="S142" s="168"/>
    </row>
  </sheetData>
  <mergeCells count="51">
    <mergeCell ref="L19:N20"/>
    <mergeCell ref="I15:I16"/>
    <mergeCell ref="K15:K16"/>
    <mergeCell ref="L15:N16"/>
    <mergeCell ref="B17:B18"/>
    <mergeCell ref="E17:E18"/>
    <mergeCell ref="G17:G18"/>
    <mergeCell ref="I17:I18"/>
    <mergeCell ref="K17:K18"/>
    <mergeCell ref="L17:N18"/>
    <mergeCell ref="B19:B20"/>
    <mergeCell ref="E19:E20"/>
    <mergeCell ref="G19:G20"/>
    <mergeCell ref="I19:I20"/>
    <mergeCell ref="K19:K20"/>
    <mergeCell ref="K11:K12"/>
    <mergeCell ref="B15:B16"/>
    <mergeCell ref="E15:E16"/>
    <mergeCell ref="G15:G16"/>
    <mergeCell ref="L11:N12"/>
    <mergeCell ref="B13:B14"/>
    <mergeCell ref="E13:E14"/>
    <mergeCell ref="G13:G14"/>
    <mergeCell ref="I13:I14"/>
    <mergeCell ref="K13:K14"/>
    <mergeCell ref="L13:N14"/>
    <mergeCell ref="A11:A20"/>
    <mergeCell ref="B11:B12"/>
    <mergeCell ref="E11:E12"/>
    <mergeCell ref="G11:G12"/>
    <mergeCell ref="I11:I12"/>
    <mergeCell ref="A6:O6"/>
    <mergeCell ref="A8:A10"/>
    <mergeCell ref="B8:C8"/>
    <mergeCell ref="D8:K8"/>
    <mergeCell ref="L8:N10"/>
    <mergeCell ref="B9:B10"/>
    <mergeCell ref="C9:C10"/>
    <mergeCell ref="D9:E9"/>
    <mergeCell ref="F9:G9"/>
    <mergeCell ref="H9:I9"/>
    <mergeCell ref="J9:K9"/>
    <mergeCell ref="A1:A4"/>
    <mergeCell ref="B1:M1"/>
    <mergeCell ref="N1:O1"/>
    <mergeCell ref="B2:M2"/>
    <mergeCell ref="N2:O2"/>
    <mergeCell ref="B3:M3"/>
    <mergeCell ref="N3:O3"/>
    <mergeCell ref="B4:M4"/>
    <mergeCell ref="N4:O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S174"/>
  <sheetViews>
    <sheetView topLeftCell="A45" workbookViewId="0">
      <selection activeCell="S68" sqref="S68"/>
    </sheetView>
  </sheetViews>
  <sheetFormatPr baseColWidth="10" defaultColWidth="9.1796875" defaultRowHeight="12.5" x14ac:dyDescent="0.25"/>
  <cols>
    <col min="1" max="1" width="3" style="167" customWidth="1"/>
    <col min="2" max="2" width="30" style="167" customWidth="1"/>
    <col min="3" max="3" width="16.81640625" style="167" customWidth="1"/>
    <col min="4" max="4" width="5" style="167" bestFit="1" customWidth="1"/>
    <col min="5" max="5" width="4.7265625" style="167" bestFit="1" customWidth="1"/>
    <col min="6" max="6" width="9.54296875" style="167" bestFit="1" customWidth="1"/>
    <col min="7" max="7" width="5.453125" style="167" bestFit="1" customWidth="1"/>
    <col min="8" max="8" width="5.1796875" style="167" bestFit="1" customWidth="1"/>
    <col min="9" max="9" width="9.54296875" style="167" bestFit="1" customWidth="1"/>
    <col min="10" max="10" width="4.1796875" style="167" bestFit="1" customWidth="1"/>
    <col min="11" max="11" width="6.453125" style="167" bestFit="1" customWidth="1"/>
    <col min="12" max="12" width="9.54296875" style="167" bestFit="1" customWidth="1"/>
    <col min="13" max="13" width="8.453125" style="167" customWidth="1"/>
    <col min="14" max="14" width="6.453125" style="167" customWidth="1"/>
    <col min="15" max="15" width="12.453125" style="167" customWidth="1"/>
    <col min="16" max="16" width="15.54296875" style="167" customWidth="1"/>
    <col min="17" max="18" width="11.7265625" style="167" customWidth="1"/>
    <col min="19" max="19" width="11.453125" style="169" customWidth="1"/>
    <col min="20" max="16384" width="9.1796875" style="167"/>
  </cols>
  <sheetData>
    <row r="1" spans="2:19" ht="13" thickBot="1" x14ac:dyDescent="0.3">
      <c r="B1" s="168"/>
      <c r="C1" s="168"/>
      <c r="D1" s="168"/>
      <c r="E1" s="168"/>
      <c r="F1" s="168"/>
      <c r="G1" s="168"/>
      <c r="H1" s="168"/>
      <c r="I1" s="168"/>
      <c r="J1" s="168"/>
      <c r="K1" s="168"/>
      <c r="L1" s="168"/>
      <c r="M1" s="168"/>
      <c r="N1" s="168"/>
      <c r="O1" s="168"/>
      <c r="P1" s="168"/>
    </row>
    <row r="2" spans="2:19" ht="16.5" customHeight="1" x14ac:dyDescent="0.25">
      <c r="B2" s="294"/>
      <c r="C2" s="297" t="s">
        <v>109</v>
      </c>
      <c r="D2" s="298"/>
      <c r="E2" s="298"/>
      <c r="F2" s="298"/>
      <c r="G2" s="298"/>
      <c r="H2" s="298"/>
      <c r="I2" s="298"/>
      <c r="J2" s="298"/>
      <c r="K2" s="298"/>
      <c r="L2" s="298"/>
      <c r="M2" s="299"/>
      <c r="N2" s="300" t="s">
        <v>108</v>
      </c>
      <c r="O2" s="301"/>
      <c r="P2" s="302"/>
      <c r="S2" s="170"/>
    </row>
    <row r="3" spans="2:19" ht="15.75" customHeight="1" x14ac:dyDescent="0.25">
      <c r="B3" s="295"/>
      <c r="C3" s="303" t="s">
        <v>107</v>
      </c>
      <c r="D3" s="304"/>
      <c r="E3" s="304"/>
      <c r="F3" s="304"/>
      <c r="G3" s="304"/>
      <c r="H3" s="304"/>
      <c r="I3" s="304"/>
      <c r="J3" s="304"/>
      <c r="K3" s="304"/>
      <c r="L3" s="304"/>
      <c r="M3" s="305"/>
      <c r="N3" s="306" t="s">
        <v>106</v>
      </c>
      <c r="O3" s="307"/>
      <c r="P3" s="308"/>
      <c r="S3" s="170"/>
    </row>
    <row r="4" spans="2:19" ht="15.75" customHeight="1" x14ac:dyDescent="0.25">
      <c r="B4" s="295"/>
      <c r="C4" s="303" t="s">
        <v>105</v>
      </c>
      <c r="D4" s="304"/>
      <c r="E4" s="304"/>
      <c r="F4" s="304"/>
      <c r="G4" s="304"/>
      <c r="H4" s="304"/>
      <c r="I4" s="304"/>
      <c r="J4" s="304"/>
      <c r="K4" s="304"/>
      <c r="L4" s="304"/>
      <c r="M4" s="305"/>
      <c r="N4" s="306" t="s">
        <v>104</v>
      </c>
      <c r="O4" s="307"/>
      <c r="P4" s="308"/>
      <c r="S4" s="170"/>
    </row>
    <row r="5" spans="2:19" ht="16.5" customHeight="1" thickBot="1" x14ac:dyDescent="0.3">
      <c r="B5" s="296"/>
      <c r="C5" s="309" t="s">
        <v>103</v>
      </c>
      <c r="D5" s="310"/>
      <c r="E5" s="310"/>
      <c r="F5" s="310"/>
      <c r="G5" s="310"/>
      <c r="H5" s="310"/>
      <c r="I5" s="310"/>
      <c r="J5" s="310"/>
      <c r="K5" s="310"/>
      <c r="L5" s="310"/>
      <c r="M5" s="311"/>
      <c r="N5" s="312" t="s">
        <v>102</v>
      </c>
      <c r="O5" s="313"/>
      <c r="P5" s="314"/>
      <c r="S5" s="170"/>
    </row>
    <row r="6" spans="2:19" ht="13" thickBot="1" x14ac:dyDescent="0.3">
      <c r="B6" s="168"/>
      <c r="C6" s="168"/>
      <c r="D6" s="168"/>
      <c r="E6" s="168"/>
      <c r="F6" s="168"/>
      <c r="G6" s="168"/>
      <c r="H6" s="168"/>
      <c r="I6" s="168"/>
      <c r="J6" s="168"/>
      <c r="K6" s="168"/>
      <c r="L6" s="168"/>
      <c r="M6" s="168"/>
      <c r="N6" s="168"/>
      <c r="O6" s="168"/>
      <c r="P6" s="168"/>
      <c r="S6" s="170"/>
    </row>
    <row r="7" spans="2:19" ht="12.75" customHeight="1" x14ac:dyDescent="0.25">
      <c r="B7" s="315" t="s">
        <v>101</v>
      </c>
      <c r="C7" s="316"/>
      <c r="D7" s="316"/>
      <c r="E7" s="316"/>
      <c r="F7" s="316"/>
      <c r="G7" s="316"/>
      <c r="H7" s="316"/>
      <c r="I7" s="316"/>
      <c r="J7" s="316"/>
      <c r="K7" s="316"/>
      <c r="L7" s="316"/>
      <c r="M7" s="316"/>
      <c r="N7" s="316"/>
      <c r="O7" s="316"/>
      <c r="P7" s="317"/>
      <c r="S7" s="170"/>
    </row>
    <row r="8" spans="2:19" ht="13.5" customHeight="1" thickBot="1" x14ac:dyDescent="0.3">
      <c r="B8" s="318"/>
      <c r="C8" s="319"/>
      <c r="D8" s="319"/>
      <c r="E8" s="319"/>
      <c r="F8" s="319"/>
      <c r="G8" s="319"/>
      <c r="H8" s="319"/>
      <c r="I8" s="319"/>
      <c r="J8" s="319"/>
      <c r="K8" s="319"/>
      <c r="L8" s="319"/>
      <c r="M8" s="319"/>
      <c r="N8" s="319"/>
      <c r="O8" s="319"/>
      <c r="P8" s="320"/>
    </row>
    <row r="9" spans="2:19" ht="6.75" customHeight="1" thickBot="1" x14ac:dyDescent="0.3">
      <c r="B9" s="321"/>
      <c r="C9" s="321"/>
      <c r="D9" s="321"/>
      <c r="E9" s="321"/>
      <c r="F9" s="321"/>
      <c r="G9" s="321"/>
      <c r="H9" s="321"/>
      <c r="I9" s="321"/>
      <c r="J9" s="321"/>
      <c r="K9" s="321"/>
      <c r="L9" s="321"/>
      <c r="M9" s="321"/>
      <c r="N9" s="321"/>
      <c r="O9" s="321"/>
      <c r="P9" s="321"/>
    </row>
    <row r="10" spans="2:19" ht="26.25" customHeight="1" thickBot="1" x14ac:dyDescent="0.3">
      <c r="B10" s="171" t="s">
        <v>100</v>
      </c>
      <c r="C10" s="322">
        <v>2024</v>
      </c>
      <c r="D10" s="323"/>
      <c r="E10" s="323"/>
      <c r="F10" s="323"/>
      <c r="G10" s="323"/>
      <c r="H10" s="323"/>
      <c r="I10" s="324"/>
      <c r="J10" s="325" t="s">
        <v>99</v>
      </c>
      <c r="K10" s="326"/>
      <c r="L10" s="326"/>
      <c r="M10" s="326"/>
      <c r="N10" s="327" t="s">
        <v>262</v>
      </c>
      <c r="O10" s="328"/>
      <c r="P10" s="329"/>
    </row>
    <row r="11" spans="2:19" ht="4.5" customHeight="1" thickBot="1" x14ac:dyDescent="0.3">
      <c r="B11" s="291"/>
      <c r="C11" s="292"/>
      <c r="D11" s="292"/>
      <c r="E11" s="292"/>
      <c r="F11" s="292"/>
      <c r="G11" s="292"/>
      <c r="H11" s="292"/>
      <c r="I11" s="292"/>
      <c r="J11" s="292"/>
      <c r="K11" s="292"/>
      <c r="L11" s="292"/>
      <c r="M11" s="292"/>
      <c r="N11" s="292"/>
      <c r="O11" s="292"/>
      <c r="P11" s="293"/>
    </row>
    <row r="12" spans="2:19" ht="13.5" thickBot="1" x14ac:dyDescent="0.35">
      <c r="B12" s="172" t="s">
        <v>97</v>
      </c>
      <c r="C12" s="333" t="s">
        <v>13</v>
      </c>
      <c r="D12" s="333"/>
      <c r="E12" s="333"/>
      <c r="F12" s="333"/>
      <c r="G12" s="333"/>
      <c r="H12" s="333"/>
      <c r="I12" s="333"/>
      <c r="J12" s="333"/>
      <c r="K12" s="333"/>
      <c r="L12" s="333"/>
      <c r="M12" s="333"/>
      <c r="N12" s="333"/>
      <c r="O12" s="333"/>
      <c r="P12" s="334"/>
    </row>
    <row r="13" spans="2:19" ht="4.5" customHeight="1" thickBot="1" x14ac:dyDescent="0.35">
      <c r="B13" s="335"/>
      <c r="C13" s="336"/>
      <c r="D13" s="336"/>
      <c r="E13" s="336"/>
      <c r="F13" s="336"/>
      <c r="G13" s="336"/>
      <c r="H13" s="336"/>
      <c r="I13" s="336"/>
      <c r="J13" s="336"/>
      <c r="K13" s="336"/>
      <c r="L13" s="336"/>
      <c r="M13" s="336"/>
      <c r="N13" s="336"/>
      <c r="O13" s="336"/>
      <c r="P13" s="337"/>
    </row>
    <row r="14" spans="2:19" ht="18" customHeight="1" thickBot="1" x14ac:dyDescent="0.3">
      <c r="B14" s="172" t="s">
        <v>96</v>
      </c>
      <c r="C14" s="468" t="s">
        <v>263</v>
      </c>
      <c r="D14" s="469"/>
      <c r="E14" s="469"/>
      <c r="F14" s="469"/>
      <c r="G14" s="469"/>
      <c r="H14" s="469"/>
      <c r="I14" s="469"/>
      <c r="J14" s="469"/>
      <c r="K14" s="469"/>
      <c r="L14" s="469"/>
      <c r="M14" s="469"/>
      <c r="N14" s="469"/>
      <c r="O14" s="469"/>
      <c r="P14" s="470"/>
    </row>
    <row r="15" spans="2:19" ht="4.5" customHeight="1" thickBot="1" x14ac:dyDescent="0.35">
      <c r="B15" s="330"/>
      <c r="C15" s="331"/>
      <c r="D15" s="331"/>
      <c r="E15" s="331"/>
      <c r="F15" s="331"/>
      <c r="G15" s="331"/>
      <c r="H15" s="331"/>
      <c r="I15" s="331"/>
      <c r="J15" s="331"/>
      <c r="K15" s="331"/>
      <c r="L15" s="331"/>
      <c r="M15" s="331"/>
      <c r="N15" s="331"/>
      <c r="O15" s="331"/>
      <c r="P15" s="332"/>
    </row>
    <row r="16" spans="2:19" ht="32.25" customHeight="1" thickBot="1" x14ac:dyDescent="0.3">
      <c r="B16" s="172" t="s">
        <v>94</v>
      </c>
      <c r="C16" s="471" t="s">
        <v>264</v>
      </c>
      <c r="D16" s="472"/>
      <c r="E16" s="472"/>
      <c r="F16" s="472"/>
      <c r="G16" s="472"/>
      <c r="H16" s="472"/>
      <c r="I16" s="472"/>
      <c r="J16" s="472"/>
      <c r="K16" s="472"/>
      <c r="L16" s="472"/>
      <c r="M16" s="472"/>
      <c r="N16" s="472"/>
      <c r="O16" s="472"/>
      <c r="P16" s="473"/>
    </row>
    <row r="17" spans="2:16" ht="4.5" customHeight="1" thickBot="1" x14ac:dyDescent="0.35">
      <c r="B17" s="330"/>
      <c r="C17" s="331"/>
      <c r="D17" s="331"/>
      <c r="E17" s="331"/>
      <c r="F17" s="331"/>
      <c r="G17" s="331"/>
      <c r="H17" s="331"/>
      <c r="I17" s="331"/>
      <c r="J17" s="331"/>
      <c r="K17" s="331"/>
      <c r="L17" s="331"/>
      <c r="M17" s="331"/>
      <c r="N17" s="331"/>
      <c r="O17" s="331"/>
      <c r="P17" s="332"/>
    </row>
    <row r="18" spans="2:16" ht="26.25" customHeight="1" thickBot="1" x14ac:dyDescent="0.3">
      <c r="B18" s="172" t="s">
        <v>92</v>
      </c>
      <c r="C18" s="344" t="s">
        <v>314</v>
      </c>
      <c r="D18" s="345"/>
      <c r="E18" s="345"/>
      <c r="F18" s="345"/>
      <c r="G18" s="345"/>
      <c r="H18" s="345"/>
      <c r="I18" s="345"/>
      <c r="J18" s="345"/>
      <c r="K18" s="345"/>
      <c r="L18" s="345"/>
      <c r="M18" s="345"/>
      <c r="N18" s="345"/>
      <c r="O18" s="345"/>
      <c r="P18" s="346"/>
    </row>
    <row r="19" spans="2:16" ht="4.5" customHeight="1" thickBot="1" x14ac:dyDescent="0.35">
      <c r="B19" s="347"/>
      <c r="C19" s="347"/>
      <c r="D19" s="347"/>
      <c r="E19" s="347"/>
      <c r="F19" s="347"/>
      <c r="G19" s="347"/>
      <c r="H19" s="347"/>
      <c r="I19" s="347"/>
      <c r="J19" s="347"/>
      <c r="K19" s="347"/>
      <c r="L19" s="347"/>
      <c r="M19" s="347"/>
      <c r="N19" s="347"/>
      <c r="O19" s="347"/>
      <c r="P19" s="347"/>
    </row>
    <row r="20" spans="2:16" ht="17.25" customHeight="1" thickBot="1" x14ac:dyDescent="0.35">
      <c r="B20" s="348" t="s">
        <v>91</v>
      </c>
      <c r="C20" s="349"/>
      <c r="D20" s="349"/>
      <c r="E20" s="349"/>
      <c r="F20" s="349"/>
      <c r="G20" s="349"/>
      <c r="H20" s="349"/>
      <c r="I20" s="349"/>
      <c r="J20" s="349"/>
      <c r="K20" s="349"/>
      <c r="L20" s="349"/>
      <c r="M20" s="349"/>
      <c r="N20" s="349"/>
      <c r="O20" s="349"/>
      <c r="P20" s="350"/>
    </row>
    <row r="21" spans="2:16" ht="4.5" customHeight="1" thickBot="1" x14ac:dyDescent="0.35">
      <c r="B21" s="351"/>
      <c r="C21" s="352"/>
      <c r="D21" s="352"/>
      <c r="E21" s="352"/>
      <c r="F21" s="352"/>
      <c r="G21" s="352"/>
      <c r="H21" s="352"/>
      <c r="I21" s="352"/>
      <c r="J21" s="352"/>
      <c r="K21" s="352"/>
      <c r="L21" s="352"/>
      <c r="M21" s="352"/>
      <c r="N21" s="352"/>
      <c r="O21" s="352"/>
      <c r="P21" s="353"/>
    </row>
    <row r="22" spans="2:16" ht="51" customHeight="1" thickBot="1" x14ac:dyDescent="0.3">
      <c r="B22" s="172" t="s">
        <v>90</v>
      </c>
      <c r="C22" s="354" t="s">
        <v>265</v>
      </c>
      <c r="D22" s="355"/>
      <c r="E22" s="355"/>
      <c r="F22" s="355"/>
      <c r="G22" s="355"/>
      <c r="H22" s="355"/>
      <c r="I22" s="355"/>
      <c r="J22" s="355"/>
      <c r="K22" s="355"/>
      <c r="L22" s="355"/>
      <c r="M22" s="355"/>
      <c r="N22" s="355"/>
      <c r="O22" s="355"/>
      <c r="P22" s="356"/>
    </row>
    <row r="23" spans="2:16" ht="4.5" customHeight="1" thickBot="1" x14ac:dyDescent="0.35">
      <c r="B23" s="330"/>
      <c r="C23" s="331"/>
      <c r="D23" s="331"/>
      <c r="E23" s="331"/>
      <c r="F23" s="331"/>
      <c r="G23" s="331"/>
      <c r="H23" s="331"/>
      <c r="I23" s="331"/>
      <c r="J23" s="331"/>
      <c r="K23" s="331"/>
      <c r="L23" s="331"/>
      <c r="M23" s="331"/>
      <c r="N23" s="331"/>
      <c r="O23" s="331"/>
      <c r="P23" s="332"/>
    </row>
    <row r="24" spans="2:16" ht="102.75" customHeight="1" thickBot="1" x14ac:dyDescent="0.3">
      <c r="B24" s="172" t="s">
        <v>88</v>
      </c>
      <c r="C24" s="358" t="s">
        <v>266</v>
      </c>
      <c r="D24" s="359"/>
      <c r="E24" s="359"/>
      <c r="F24" s="359"/>
      <c r="G24" s="359"/>
      <c r="H24" s="359"/>
      <c r="I24" s="359"/>
      <c r="J24" s="359"/>
      <c r="K24" s="359"/>
      <c r="L24" s="359"/>
      <c r="M24" s="359"/>
      <c r="N24" s="359"/>
      <c r="O24" s="359"/>
      <c r="P24" s="360"/>
    </row>
    <row r="25" spans="2:16" ht="4.5" customHeight="1" thickBot="1" x14ac:dyDescent="0.35">
      <c r="B25" s="361"/>
      <c r="C25" s="362"/>
      <c r="D25" s="362"/>
      <c r="E25" s="362"/>
      <c r="F25" s="362"/>
      <c r="G25" s="362"/>
      <c r="H25" s="362"/>
      <c r="I25" s="362"/>
      <c r="J25" s="362"/>
      <c r="K25" s="362"/>
      <c r="L25" s="362"/>
      <c r="M25" s="362"/>
      <c r="N25" s="362"/>
      <c r="O25" s="362"/>
      <c r="P25" s="363"/>
    </row>
    <row r="26" spans="2:16" ht="13.5" customHeight="1" thickBot="1" x14ac:dyDescent="0.35">
      <c r="B26" s="173" t="s">
        <v>85</v>
      </c>
      <c r="C26" s="474">
        <v>0.05</v>
      </c>
      <c r="D26" s="371"/>
      <c r="E26" s="371"/>
      <c r="F26" s="371"/>
      <c r="G26" s="371"/>
      <c r="H26" s="371"/>
      <c r="I26" s="371"/>
      <c r="J26" s="371"/>
      <c r="K26" s="371"/>
      <c r="L26" s="371"/>
      <c r="M26" s="371"/>
      <c r="N26" s="371"/>
      <c r="O26" s="371"/>
      <c r="P26" s="372"/>
    </row>
    <row r="27" spans="2:16" ht="4.5" customHeight="1" thickBot="1" x14ac:dyDescent="0.35">
      <c r="B27" s="367"/>
      <c r="C27" s="368"/>
      <c r="D27" s="368"/>
      <c r="E27" s="368"/>
      <c r="F27" s="368"/>
      <c r="G27" s="368"/>
      <c r="H27" s="368"/>
      <c r="I27" s="368"/>
      <c r="J27" s="368"/>
      <c r="K27" s="368"/>
      <c r="L27" s="368"/>
      <c r="M27" s="368"/>
      <c r="N27" s="368"/>
      <c r="O27" s="368"/>
      <c r="P27" s="369"/>
    </row>
    <row r="28" spans="2:16" ht="51.75" customHeight="1" thickBot="1" x14ac:dyDescent="0.35">
      <c r="B28" s="173" t="s">
        <v>189</v>
      </c>
      <c r="C28" s="174" t="s">
        <v>82</v>
      </c>
      <c r="D28" s="471" t="s">
        <v>267</v>
      </c>
      <c r="E28" s="472"/>
      <c r="F28" s="472"/>
      <c r="G28" s="473"/>
      <c r="H28" s="373" t="s">
        <v>80</v>
      </c>
      <c r="I28" s="373"/>
      <c r="J28" s="373"/>
      <c r="K28" s="518" t="s">
        <v>268</v>
      </c>
      <c r="L28" s="519"/>
      <c r="M28" s="520"/>
      <c r="N28" s="374" t="s">
        <v>78</v>
      </c>
      <c r="O28" s="375"/>
      <c r="P28" s="252" t="s">
        <v>269</v>
      </c>
    </row>
    <row r="29" spans="2:16" ht="4.5" customHeight="1" thickBot="1" x14ac:dyDescent="0.35">
      <c r="B29" s="376"/>
      <c r="C29" s="377"/>
      <c r="D29" s="377"/>
      <c r="E29" s="377"/>
      <c r="F29" s="377"/>
      <c r="G29" s="377"/>
      <c r="H29" s="377"/>
      <c r="I29" s="377"/>
      <c r="J29" s="377"/>
      <c r="K29" s="377"/>
      <c r="L29" s="377"/>
      <c r="M29" s="377"/>
      <c r="N29" s="377"/>
      <c r="O29" s="377"/>
      <c r="P29" s="378"/>
    </row>
    <row r="30" spans="2:16" ht="13.5" thickBot="1" x14ac:dyDescent="0.35">
      <c r="B30" s="176" t="s">
        <v>69</v>
      </c>
      <c r="C30" s="379" t="s">
        <v>76</v>
      </c>
      <c r="D30" s="333"/>
      <c r="E30" s="333"/>
      <c r="F30" s="333"/>
      <c r="G30" s="333"/>
      <c r="H30" s="333"/>
      <c r="I30" s="333"/>
      <c r="J30" s="333"/>
      <c r="K30" s="333"/>
      <c r="L30" s="333"/>
      <c r="M30" s="333"/>
      <c r="N30" s="333"/>
      <c r="O30" s="333"/>
      <c r="P30" s="334"/>
    </row>
    <row r="31" spans="2:16" ht="4.5" customHeight="1" thickBot="1" x14ac:dyDescent="0.35">
      <c r="B31" s="330"/>
      <c r="C31" s="331"/>
      <c r="D31" s="331"/>
      <c r="E31" s="331"/>
      <c r="F31" s="331"/>
      <c r="G31" s="331"/>
      <c r="H31" s="331"/>
      <c r="I31" s="331"/>
      <c r="J31" s="331"/>
      <c r="K31" s="331"/>
      <c r="L31" s="331"/>
      <c r="M31" s="331"/>
      <c r="N31" s="331"/>
      <c r="O31" s="331"/>
      <c r="P31" s="332"/>
    </row>
    <row r="32" spans="2:16" ht="13.5" thickBot="1" x14ac:dyDescent="0.35">
      <c r="B32" s="176" t="s">
        <v>75</v>
      </c>
      <c r="C32" s="357" t="s">
        <v>37</v>
      </c>
      <c r="D32" s="333"/>
      <c r="E32" s="333"/>
      <c r="F32" s="333"/>
      <c r="G32" s="333"/>
      <c r="H32" s="333"/>
      <c r="I32" s="333"/>
      <c r="J32" s="333"/>
      <c r="K32" s="333"/>
      <c r="L32" s="333"/>
      <c r="M32" s="333"/>
      <c r="N32" s="333"/>
      <c r="O32" s="333"/>
      <c r="P32" s="334"/>
    </row>
    <row r="33" spans="2:16" ht="4.5" customHeight="1" thickBot="1" x14ac:dyDescent="0.35">
      <c r="B33" s="330"/>
      <c r="C33" s="331"/>
      <c r="D33" s="331"/>
      <c r="E33" s="331"/>
      <c r="F33" s="331"/>
      <c r="G33" s="331"/>
      <c r="H33" s="331"/>
      <c r="I33" s="331"/>
      <c r="J33" s="331"/>
      <c r="K33" s="331"/>
      <c r="L33" s="331"/>
      <c r="M33" s="331"/>
      <c r="N33" s="331"/>
      <c r="O33" s="331"/>
      <c r="P33" s="332"/>
    </row>
    <row r="34" spans="2:16" ht="13.5" thickBot="1" x14ac:dyDescent="0.35">
      <c r="B34" s="176" t="s">
        <v>74</v>
      </c>
      <c r="C34" s="357" t="s">
        <v>37</v>
      </c>
      <c r="D34" s="333"/>
      <c r="E34" s="333"/>
      <c r="F34" s="333"/>
      <c r="G34" s="333"/>
      <c r="H34" s="333"/>
      <c r="I34" s="333"/>
      <c r="J34" s="333"/>
      <c r="K34" s="333"/>
      <c r="L34" s="333"/>
      <c r="M34" s="333"/>
      <c r="N34" s="333"/>
      <c r="O34" s="333"/>
      <c r="P34" s="334"/>
    </row>
    <row r="35" spans="2:16" ht="4.5" customHeight="1" thickBot="1" x14ac:dyDescent="0.35">
      <c r="B35" s="335"/>
      <c r="C35" s="336"/>
      <c r="D35" s="336"/>
      <c r="E35" s="336"/>
      <c r="F35" s="336"/>
      <c r="G35" s="336"/>
      <c r="H35" s="336"/>
      <c r="I35" s="336"/>
      <c r="J35" s="336"/>
      <c r="K35" s="336"/>
      <c r="L35" s="336"/>
      <c r="M35" s="336"/>
      <c r="N35" s="336"/>
      <c r="O35" s="336"/>
      <c r="P35" s="337"/>
    </row>
    <row r="36" spans="2:16" ht="16.5" customHeight="1" thickBot="1" x14ac:dyDescent="0.35">
      <c r="B36" s="176" t="s">
        <v>73</v>
      </c>
      <c r="C36" s="379" t="s">
        <v>37</v>
      </c>
      <c r="D36" s="333"/>
      <c r="E36" s="333"/>
      <c r="F36" s="333"/>
      <c r="G36" s="333"/>
      <c r="H36" s="333"/>
      <c r="I36" s="333"/>
      <c r="J36" s="333"/>
      <c r="K36" s="333"/>
      <c r="L36" s="333"/>
      <c r="M36" s="333"/>
      <c r="N36" s="333"/>
      <c r="O36" s="333"/>
      <c r="P36" s="334"/>
    </row>
    <row r="37" spans="2:16" ht="4.5" customHeight="1" thickBot="1" x14ac:dyDescent="0.35">
      <c r="B37" s="177"/>
      <c r="C37" s="177"/>
      <c r="D37" s="177"/>
      <c r="E37" s="177"/>
      <c r="F37" s="177"/>
      <c r="G37" s="177"/>
      <c r="H37" s="177"/>
      <c r="I37" s="177"/>
      <c r="J37" s="177"/>
      <c r="K37" s="177"/>
      <c r="L37" s="177"/>
      <c r="M37" s="177"/>
      <c r="N37" s="177"/>
      <c r="O37" s="177"/>
      <c r="P37" s="177"/>
    </row>
    <row r="38" spans="2:16" ht="13.5" thickBot="1" x14ac:dyDescent="0.35">
      <c r="B38" s="380" t="s">
        <v>72</v>
      </c>
      <c r="C38" s="381"/>
      <c r="D38" s="381"/>
      <c r="E38" s="381"/>
      <c r="F38" s="381"/>
      <c r="G38" s="381"/>
      <c r="H38" s="381"/>
      <c r="I38" s="381"/>
      <c r="J38" s="381"/>
      <c r="K38" s="381"/>
      <c r="L38" s="381"/>
      <c r="M38" s="381"/>
      <c r="N38" s="381"/>
      <c r="O38" s="382"/>
      <c r="P38" s="383"/>
    </row>
    <row r="39" spans="2:16" ht="13" x14ac:dyDescent="0.3">
      <c r="B39" s="178" t="s">
        <v>71</v>
      </c>
      <c r="C39" s="380" t="s">
        <v>70</v>
      </c>
      <c r="D39" s="381"/>
      <c r="E39" s="381"/>
      <c r="F39" s="381"/>
      <c r="G39" s="383"/>
      <c r="H39" s="380" t="s">
        <v>69</v>
      </c>
      <c r="I39" s="381"/>
      <c r="J39" s="381"/>
      <c r="K39" s="381"/>
      <c r="L39" s="383"/>
      <c r="M39" s="380" t="s">
        <v>68</v>
      </c>
      <c r="N39" s="381"/>
      <c r="O39" s="382"/>
      <c r="P39" s="383"/>
    </row>
    <row r="40" spans="2:16" ht="54" customHeight="1" x14ac:dyDescent="0.25">
      <c r="B40" s="227" t="s">
        <v>270</v>
      </c>
      <c r="C40" s="399" t="s">
        <v>271</v>
      </c>
      <c r="D40" s="400"/>
      <c r="E40" s="400"/>
      <c r="F40" s="400"/>
      <c r="G40" s="401"/>
      <c r="H40" s="475" t="s">
        <v>232</v>
      </c>
      <c r="I40" s="475"/>
      <c r="J40" s="475"/>
      <c r="K40" s="475"/>
      <c r="L40" s="475"/>
      <c r="M40" s="476" t="s">
        <v>272</v>
      </c>
      <c r="N40" s="476"/>
      <c r="O40" s="476"/>
      <c r="P40" s="477"/>
    </row>
    <row r="41" spans="2:16" ht="55.5" customHeight="1" thickBot="1" x14ac:dyDescent="0.3">
      <c r="B41" s="181" t="s">
        <v>273</v>
      </c>
      <c r="C41" s="402" t="s">
        <v>274</v>
      </c>
      <c r="D41" s="403"/>
      <c r="E41" s="403"/>
      <c r="F41" s="403"/>
      <c r="G41" s="404"/>
      <c r="H41" s="478" t="s">
        <v>232</v>
      </c>
      <c r="I41" s="478"/>
      <c r="J41" s="478"/>
      <c r="K41" s="478"/>
      <c r="L41" s="478"/>
      <c r="M41" s="476" t="s">
        <v>272</v>
      </c>
      <c r="N41" s="476"/>
      <c r="O41" s="476"/>
      <c r="P41" s="477"/>
    </row>
    <row r="42" spans="2:16" ht="4.5" customHeight="1" thickBot="1" x14ac:dyDescent="0.35">
      <c r="B42" s="182"/>
      <c r="C42" s="182"/>
      <c r="D42" s="182"/>
      <c r="E42" s="182"/>
      <c r="F42" s="182"/>
      <c r="G42" s="182"/>
      <c r="H42" s="182"/>
      <c r="I42" s="182"/>
      <c r="J42" s="182"/>
      <c r="K42" s="182"/>
      <c r="L42" s="182"/>
      <c r="M42" s="182"/>
      <c r="N42" s="182"/>
      <c r="O42" s="182"/>
      <c r="P42" s="182"/>
    </row>
    <row r="43" spans="2:16" ht="13.5" customHeight="1" thickBot="1" x14ac:dyDescent="0.35">
      <c r="B43" s="348" t="s">
        <v>64</v>
      </c>
      <c r="C43" s="349"/>
      <c r="D43" s="349"/>
      <c r="E43" s="349"/>
      <c r="F43" s="349"/>
      <c r="G43" s="349"/>
      <c r="H43" s="349"/>
      <c r="I43" s="349"/>
      <c r="J43" s="349"/>
      <c r="K43" s="349"/>
      <c r="L43" s="349"/>
      <c r="M43" s="349"/>
      <c r="N43" s="349"/>
      <c r="O43" s="349"/>
      <c r="P43" s="350"/>
    </row>
    <row r="44" spans="2:16" ht="4.5" customHeight="1" thickBot="1" x14ac:dyDescent="0.35">
      <c r="B44" s="183"/>
      <c r="C44" s="177"/>
      <c r="D44" s="177"/>
      <c r="E44" s="177"/>
      <c r="F44" s="177"/>
      <c r="G44" s="177"/>
      <c r="H44" s="177"/>
      <c r="I44" s="177"/>
      <c r="J44" s="177"/>
      <c r="K44" s="177"/>
      <c r="L44" s="177"/>
      <c r="M44" s="177"/>
      <c r="N44" s="177"/>
      <c r="O44" s="177"/>
      <c r="P44" s="184"/>
    </row>
    <row r="45" spans="2:16" ht="30.75" customHeight="1" x14ac:dyDescent="0.25">
      <c r="B45" s="521" t="s">
        <v>63</v>
      </c>
      <c r="C45" s="253" t="s">
        <v>62</v>
      </c>
      <c r="D45" s="253" t="s">
        <v>61</v>
      </c>
      <c r="E45" s="253" t="s">
        <v>60</v>
      </c>
      <c r="F45" s="253" t="s">
        <v>59</v>
      </c>
      <c r="G45" s="253" t="s">
        <v>58</v>
      </c>
      <c r="H45" s="253" t="s">
        <v>57</v>
      </c>
      <c r="I45" s="253" t="s">
        <v>56</v>
      </c>
      <c r="J45" s="253" t="s">
        <v>55</v>
      </c>
      <c r="K45" s="253" t="s">
        <v>54</v>
      </c>
      <c r="L45" s="253" t="s">
        <v>53</v>
      </c>
      <c r="M45" s="253" t="s">
        <v>52</v>
      </c>
      <c r="N45" s="253" t="s">
        <v>51</v>
      </c>
      <c r="O45" s="253" t="s">
        <v>50</v>
      </c>
      <c r="P45" s="254" t="s">
        <v>301</v>
      </c>
    </row>
    <row r="46" spans="2:16" ht="13" x14ac:dyDescent="0.25">
      <c r="B46" s="522"/>
      <c r="C46" s="189" t="s">
        <v>49</v>
      </c>
      <c r="D46" s="253"/>
      <c r="E46" s="253"/>
      <c r="F46" s="253"/>
      <c r="G46" s="253"/>
      <c r="H46" s="253"/>
      <c r="I46" s="255">
        <v>0.05</v>
      </c>
      <c r="J46" s="253"/>
      <c r="K46" s="253"/>
      <c r="L46" s="253"/>
      <c r="M46" s="253"/>
      <c r="N46" s="253"/>
      <c r="O46" s="256">
        <v>0.05</v>
      </c>
      <c r="P46" s="257">
        <v>0.05</v>
      </c>
    </row>
    <row r="47" spans="2:16" ht="13.5" thickBot="1" x14ac:dyDescent="0.3">
      <c r="B47" s="522"/>
      <c r="C47" s="189" t="s">
        <v>275</v>
      </c>
      <c r="D47" s="258"/>
      <c r="E47" s="258"/>
      <c r="F47" s="258"/>
      <c r="G47" s="258"/>
      <c r="H47" s="258"/>
      <c r="I47" s="259">
        <f>'3.1 REGISTRO CONC CON DESV'!E18</f>
        <v>6.758796319550342E-4</v>
      </c>
      <c r="J47" s="258"/>
      <c r="K47" s="258"/>
      <c r="L47" s="258"/>
      <c r="M47" s="258"/>
      <c r="N47" s="258"/>
      <c r="O47" s="260">
        <f>+'3.1 REGISTRO CONC CON DESV'!G18</f>
        <v>6.9802908009664044E-4</v>
      </c>
      <c r="P47" s="261">
        <f>+'3.1 REGISTRO CONC CON DESV'!H18</f>
        <v>-6.9802908009658623E-4</v>
      </c>
    </row>
    <row r="48" spans="2:16" ht="4.5" customHeight="1" thickBot="1" x14ac:dyDescent="0.35">
      <c r="B48" s="234">
        <v>0.9</v>
      </c>
      <c r="C48" s="235"/>
      <c r="D48" s="235"/>
      <c r="E48" s="235"/>
      <c r="F48" s="236">
        <f>+$C$26</f>
        <v>0.05</v>
      </c>
      <c r="G48" s="235"/>
      <c r="H48" s="235"/>
      <c r="I48" s="236">
        <f>+$C$26</f>
        <v>0.05</v>
      </c>
      <c r="J48" s="235"/>
      <c r="K48" s="235"/>
      <c r="L48" s="236">
        <f>+$C$26</f>
        <v>0.05</v>
      </c>
      <c r="M48" s="235"/>
      <c r="N48" s="235"/>
      <c r="O48" s="236">
        <f>+$C$26</f>
        <v>0.05</v>
      </c>
      <c r="P48" s="236">
        <f>+$C$26</f>
        <v>0.05</v>
      </c>
    </row>
    <row r="49" spans="2:16" ht="22.5" customHeight="1" thickBot="1" x14ac:dyDescent="0.35">
      <c r="B49" s="348" t="s">
        <v>46</v>
      </c>
      <c r="C49" s="349"/>
      <c r="D49" s="349"/>
      <c r="E49" s="349"/>
      <c r="F49" s="349"/>
      <c r="G49" s="349"/>
      <c r="H49" s="349"/>
      <c r="I49" s="349"/>
      <c r="J49" s="349"/>
      <c r="K49" s="349"/>
      <c r="L49" s="349"/>
      <c r="M49" s="349"/>
      <c r="N49" s="349"/>
      <c r="O49" s="349"/>
      <c r="P49" s="350"/>
    </row>
    <row r="50" spans="2:16" ht="12.75" customHeight="1" x14ac:dyDescent="0.25">
      <c r="B50" s="409"/>
      <c r="C50" s="410"/>
      <c r="D50" s="410"/>
      <c r="E50" s="410"/>
      <c r="F50" s="410"/>
      <c r="G50" s="410"/>
      <c r="H50" s="410"/>
      <c r="I50" s="410"/>
      <c r="J50" s="410"/>
      <c r="K50" s="410"/>
      <c r="L50" s="410"/>
      <c r="M50" s="410"/>
      <c r="N50" s="410"/>
      <c r="O50" s="410"/>
      <c r="P50" s="411"/>
    </row>
    <row r="51" spans="2:16" ht="12.75" customHeight="1" x14ac:dyDescent="0.25">
      <c r="B51" s="412"/>
      <c r="C51" s="413"/>
      <c r="D51" s="413"/>
      <c r="E51" s="413"/>
      <c r="F51" s="413"/>
      <c r="G51" s="413"/>
      <c r="H51" s="413"/>
      <c r="I51" s="413"/>
      <c r="J51" s="413"/>
      <c r="K51" s="413"/>
      <c r="L51" s="413"/>
      <c r="M51" s="413"/>
      <c r="N51" s="413"/>
      <c r="O51" s="413"/>
      <c r="P51" s="414"/>
    </row>
    <row r="52" spans="2:16" ht="12.75" customHeight="1" x14ac:dyDescent="0.25">
      <c r="B52" s="412"/>
      <c r="C52" s="413"/>
      <c r="D52" s="413"/>
      <c r="E52" s="413"/>
      <c r="F52" s="413"/>
      <c r="G52" s="413"/>
      <c r="H52" s="413"/>
      <c r="I52" s="413"/>
      <c r="J52" s="413"/>
      <c r="K52" s="413"/>
      <c r="L52" s="413"/>
      <c r="M52" s="413"/>
      <c r="N52" s="413"/>
      <c r="O52" s="413"/>
      <c r="P52" s="414"/>
    </row>
    <row r="53" spans="2:16" ht="12.75" customHeight="1" x14ac:dyDescent="0.25">
      <c r="B53" s="412"/>
      <c r="C53" s="413"/>
      <c r="D53" s="413"/>
      <c r="E53" s="413"/>
      <c r="F53" s="413"/>
      <c r="G53" s="413"/>
      <c r="H53" s="413"/>
      <c r="I53" s="413"/>
      <c r="J53" s="413"/>
      <c r="K53" s="413"/>
      <c r="L53" s="413"/>
      <c r="M53" s="413"/>
      <c r="N53" s="413"/>
      <c r="O53" s="413"/>
      <c r="P53" s="414"/>
    </row>
    <row r="54" spans="2:16" ht="12.75" customHeight="1" x14ac:dyDescent="0.25">
      <c r="B54" s="412"/>
      <c r="C54" s="413"/>
      <c r="D54" s="413"/>
      <c r="E54" s="413"/>
      <c r="F54" s="413"/>
      <c r="G54" s="413"/>
      <c r="H54" s="413"/>
      <c r="I54" s="413"/>
      <c r="J54" s="413"/>
      <c r="K54" s="413"/>
      <c r="L54" s="413"/>
      <c r="M54" s="413"/>
      <c r="N54" s="413"/>
      <c r="O54" s="413"/>
      <c r="P54" s="414"/>
    </row>
    <row r="55" spans="2:16" ht="12.75" customHeight="1" x14ac:dyDescent="0.25">
      <c r="B55" s="412"/>
      <c r="C55" s="413"/>
      <c r="D55" s="413"/>
      <c r="E55" s="413"/>
      <c r="F55" s="413"/>
      <c r="G55" s="413"/>
      <c r="H55" s="413"/>
      <c r="I55" s="413"/>
      <c r="J55" s="413"/>
      <c r="K55" s="413"/>
      <c r="L55" s="413"/>
      <c r="M55" s="413"/>
      <c r="N55" s="413"/>
      <c r="O55" s="413"/>
      <c r="P55" s="414"/>
    </row>
    <row r="56" spans="2:16" ht="12.75" customHeight="1" x14ac:dyDescent="0.25">
      <c r="B56" s="412"/>
      <c r="C56" s="413"/>
      <c r="D56" s="413"/>
      <c r="E56" s="413"/>
      <c r="F56" s="413"/>
      <c r="G56" s="413"/>
      <c r="H56" s="413"/>
      <c r="I56" s="413"/>
      <c r="J56" s="413"/>
      <c r="K56" s="413"/>
      <c r="L56" s="413"/>
      <c r="M56" s="413"/>
      <c r="N56" s="413"/>
      <c r="O56" s="413"/>
      <c r="P56" s="414"/>
    </row>
    <row r="57" spans="2:16" ht="12.75" customHeight="1" x14ac:dyDescent="0.25">
      <c r="B57" s="412"/>
      <c r="C57" s="413"/>
      <c r="D57" s="413"/>
      <c r="E57" s="413"/>
      <c r="F57" s="413"/>
      <c r="G57" s="413"/>
      <c r="H57" s="413"/>
      <c r="I57" s="413"/>
      <c r="J57" s="413"/>
      <c r="K57" s="413"/>
      <c r="L57" s="413"/>
      <c r="M57" s="413"/>
      <c r="N57" s="413"/>
      <c r="O57" s="413"/>
      <c r="P57" s="414"/>
    </row>
    <row r="58" spans="2:16" ht="12.75" customHeight="1" x14ac:dyDescent="0.25">
      <c r="B58" s="412"/>
      <c r="C58" s="413"/>
      <c r="D58" s="413"/>
      <c r="E58" s="413"/>
      <c r="F58" s="413"/>
      <c r="G58" s="413"/>
      <c r="H58" s="413"/>
      <c r="I58" s="413"/>
      <c r="J58" s="413"/>
      <c r="K58" s="413"/>
      <c r="L58" s="413"/>
      <c r="M58" s="413"/>
      <c r="N58" s="413"/>
      <c r="O58" s="413"/>
      <c r="P58" s="414"/>
    </row>
    <row r="59" spans="2:16" ht="12.75" customHeight="1" x14ac:dyDescent="0.25">
      <c r="B59" s="412"/>
      <c r="C59" s="413"/>
      <c r="D59" s="413"/>
      <c r="E59" s="413"/>
      <c r="F59" s="413"/>
      <c r="G59" s="413"/>
      <c r="H59" s="413"/>
      <c r="I59" s="413"/>
      <c r="J59" s="413"/>
      <c r="K59" s="413"/>
      <c r="L59" s="413"/>
      <c r="M59" s="413"/>
      <c r="N59" s="413"/>
      <c r="O59" s="413"/>
      <c r="P59" s="414"/>
    </row>
    <row r="60" spans="2:16" ht="12.75" customHeight="1" x14ac:dyDescent="0.25">
      <c r="B60" s="412"/>
      <c r="C60" s="413"/>
      <c r="D60" s="413"/>
      <c r="E60" s="413"/>
      <c r="F60" s="413"/>
      <c r="G60" s="413"/>
      <c r="H60" s="413"/>
      <c r="I60" s="413"/>
      <c r="J60" s="413"/>
      <c r="K60" s="413"/>
      <c r="L60" s="413"/>
      <c r="M60" s="413"/>
      <c r="N60" s="413"/>
      <c r="O60" s="413"/>
      <c r="P60" s="414"/>
    </row>
    <row r="61" spans="2:16" ht="12.75" customHeight="1" x14ac:dyDescent="0.25">
      <c r="B61" s="412"/>
      <c r="C61" s="413"/>
      <c r="D61" s="413"/>
      <c r="E61" s="413"/>
      <c r="F61" s="413"/>
      <c r="G61" s="413"/>
      <c r="H61" s="413"/>
      <c r="I61" s="413"/>
      <c r="J61" s="413"/>
      <c r="K61" s="413"/>
      <c r="L61" s="413"/>
      <c r="M61" s="413"/>
      <c r="N61" s="413"/>
      <c r="O61" s="413"/>
      <c r="P61" s="414"/>
    </row>
    <row r="62" spans="2:16" ht="12.75" customHeight="1" x14ac:dyDescent="0.25">
      <c r="B62" s="412"/>
      <c r="C62" s="413"/>
      <c r="D62" s="413"/>
      <c r="E62" s="413"/>
      <c r="F62" s="413"/>
      <c r="G62" s="413"/>
      <c r="H62" s="413"/>
      <c r="I62" s="413"/>
      <c r="J62" s="413"/>
      <c r="K62" s="413"/>
      <c r="L62" s="413"/>
      <c r="M62" s="413"/>
      <c r="N62" s="413"/>
      <c r="O62" s="413"/>
      <c r="P62" s="414"/>
    </row>
    <row r="63" spans="2:16" ht="12.75" customHeight="1" x14ac:dyDescent="0.25">
      <c r="B63" s="412"/>
      <c r="C63" s="413"/>
      <c r="D63" s="413"/>
      <c r="E63" s="413"/>
      <c r="F63" s="413"/>
      <c r="G63" s="413"/>
      <c r="H63" s="413"/>
      <c r="I63" s="413"/>
      <c r="J63" s="413"/>
      <c r="K63" s="413"/>
      <c r="L63" s="413"/>
      <c r="M63" s="413"/>
      <c r="N63" s="413"/>
      <c r="O63" s="413"/>
      <c r="P63" s="414"/>
    </row>
    <row r="64" spans="2:16" ht="12.75" customHeight="1" x14ac:dyDescent="0.25">
      <c r="B64" s="412"/>
      <c r="C64" s="413"/>
      <c r="D64" s="413"/>
      <c r="E64" s="413"/>
      <c r="F64" s="413"/>
      <c r="G64" s="413"/>
      <c r="H64" s="413"/>
      <c r="I64" s="413"/>
      <c r="J64" s="413"/>
      <c r="K64" s="413"/>
      <c r="L64" s="413"/>
      <c r="M64" s="413"/>
      <c r="N64" s="413"/>
      <c r="O64" s="413"/>
      <c r="P64" s="414"/>
    </row>
    <row r="65" spans="1:19" ht="13.5" customHeight="1" thickBot="1" x14ac:dyDescent="0.3">
      <c r="B65" s="415"/>
      <c r="C65" s="416"/>
      <c r="D65" s="416"/>
      <c r="E65" s="416"/>
      <c r="F65" s="416"/>
      <c r="G65" s="416"/>
      <c r="H65" s="416"/>
      <c r="I65" s="416"/>
      <c r="J65" s="416"/>
      <c r="K65" s="416"/>
      <c r="L65" s="416"/>
      <c r="M65" s="416"/>
      <c r="N65" s="416"/>
      <c r="O65" s="416"/>
      <c r="P65" s="417"/>
    </row>
    <row r="66" spans="1:19" s="194" customFormat="1" ht="4.5" customHeight="1" thickBot="1" x14ac:dyDescent="0.3">
      <c r="A66" s="418"/>
      <c r="B66" s="418"/>
      <c r="C66" s="418"/>
      <c r="D66" s="418"/>
      <c r="E66" s="418"/>
      <c r="F66" s="418"/>
      <c r="G66" s="418"/>
      <c r="H66" s="418"/>
      <c r="I66" s="418"/>
      <c r="J66" s="418"/>
      <c r="K66" s="418"/>
      <c r="L66" s="418"/>
      <c r="M66" s="418"/>
      <c r="N66" s="418"/>
      <c r="O66" s="418"/>
      <c r="P66" s="418"/>
      <c r="Q66" s="418"/>
      <c r="S66" s="195"/>
    </row>
    <row r="67" spans="1:19" ht="15" customHeight="1" x14ac:dyDescent="0.25">
      <c r="B67" s="419" t="s">
        <v>45</v>
      </c>
      <c r="C67" s="422" t="s">
        <v>276</v>
      </c>
      <c r="D67" s="423"/>
      <c r="E67" s="423"/>
      <c r="F67" s="423"/>
      <c r="G67" s="423"/>
      <c r="H67" s="423"/>
      <c r="I67" s="423"/>
      <c r="J67" s="423"/>
      <c r="K67" s="423"/>
      <c r="L67" s="423"/>
      <c r="M67" s="423"/>
      <c r="N67" s="423"/>
      <c r="O67" s="423"/>
      <c r="P67" s="424"/>
    </row>
    <row r="68" spans="1:19" ht="80.25" customHeight="1" x14ac:dyDescent="0.25">
      <c r="B68" s="420"/>
      <c r="C68" s="425" t="s">
        <v>336</v>
      </c>
      <c r="D68" s="426"/>
      <c r="E68" s="426"/>
      <c r="F68" s="426"/>
      <c r="G68" s="426"/>
      <c r="H68" s="426"/>
      <c r="I68" s="426"/>
      <c r="J68" s="426"/>
      <c r="K68" s="426"/>
      <c r="L68" s="426"/>
      <c r="M68" s="426"/>
      <c r="N68" s="426"/>
      <c r="O68" s="426"/>
      <c r="P68" s="427"/>
    </row>
    <row r="69" spans="1:19" ht="15" customHeight="1" x14ac:dyDescent="0.25">
      <c r="B69" s="420"/>
      <c r="C69" s="428" t="s">
        <v>277</v>
      </c>
      <c r="D69" s="429"/>
      <c r="E69" s="429"/>
      <c r="F69" s="429"/>
      <c r="G69" s="429"/>
      <c r="H69" s="429"/>
      <c r="I69" s="429"/>
      <c r="J69" s="429"/>
      <c r="K69" s="429"/>
      <c r="L69" s="429"/>
      <c r="M69" s="429"/>
      <c r="N69" s="429"/>
      <c r="O69" s="429"/>
      <c r="P69" s="430"/>
    </row>
    <row r="70" spans="1:19" ht="49.5" customHeight="1" thickBot="1" x14ac:dyDescent="0.3">
      <c r="B70" s="420"/>
      <c r="C70" s="425" t="s">
        <v>345</v>
      </c>
      <c r="D70" s="426"/>
      <c r="E70" s="426"/>
      <c r="F70" s="426"/>
      <c r="G70" s="426"/>
      <c r="H70" s="426"/>
      <c r="I70" s="426"/>
      <c r="J70" s="426"/>
      <c r="K70" s="426"/>
      <c r="L70" s="426"/>
      <c r="M70" s="426"/>
      <c r="N70" s="426"/>
      <c r="O70" s="426"/>
      <c r="P70" s="427"/>
    </row>
    <row r="71" spans="1:19" ht="30.75" customHeight="1" thickBot="1" x14ac:dyDescent="0.3">
      <c r="B71" s="196" t="s">
        <v>40</v>
      </c>
      <c r="C71" s="437" t="s">
        <v>295</v>
      </c>
      <c r="D71" s="438"/>
      <c r="E71" s="438"/>
      <c r="F71" s="438"/>
      <c r="G71" s="438"/>
      <c r="H71" s="438"/>
      <c r="I71" s="438"/>
      <c r="J71" s="438"/>
      <c r="K71" s="438"/>
      <c r="L71" s="438"/>
      <c r="M71" s="438"/>
      <c r="N71" s="438"/>
      <c r="O71" s="438"/>
      <c r="P71" s="439"/>
    </row>
    <row r="72" spans="1:19" ht="27.75" customHeight="1" thickBot="1" x14ac:dyDescent="0.3">
      <c r="B72" s="196" t="s">
        <v>39</v>
      </c>
      <c r="C72" s="405" t="s">
        <v>0</v>
      </c>
      <c r="D72" s="405"/>
      <c r="E72" s="405"/>
      <c r="F72" s="405"/>
      <c r="G72" s="405"/>
      <c r="H72" s="405"/>
      <c r="I72" s="405"/>
      <c r="J72" s="405"/>
      <c r="K72" s="405"/>
      <c r="L72" s="405"/>
      <c r="M72" s="405"/>
      <c r="N72" s="405"/>
      <c r="O72" s="405"/>
      <c r="P72" s="406"/>
    </row>
    <row r="75" spans="1:19" x14ac:dyDescent="0.25">
      <c r="C75" s="197"/>
    </row>
    <row r="76" spans="1:19" hidden="1" x14ac:dyDescent="0.25">
      <c r="C76" s="167">
        <v>2018</v>
      </c>
    </row>
    <row r="77" spans="1:19" ht="14.5" hidden="1" x14ac:dyDescent="0.35">
      <c r="A77"/>
      <c r="C77" s="167">
        <v>2019</v>
      </c>
    </row>
    <row r="78" spans="1:19" ht="14.5" x14ac:dyDescent="0.35">
      <c r="A78"/>
    </row>
    <row r="83" spans="2:19" s="198" customFormat="1" x14ac:dyDescent="0.25">
      <c r="S83" s="169"/>
    </row>
    <row r="84" spans="2:19" s="198" customFormat="1" x14ac:dyDescent="0.25">
      <c r="S84" s="169"/>
    </row>
    <row r="85" spans="2:19" s="198" customFormat="1" x14ac:dyDescent="0.25">
      <c r="S85" s="169"/>
    </row>
    <row r="86" spans="2:19" s="198" customFormat="1" x14ac:dyDescent="0.25">
      <c r="S86" s="169"/>
    </row>
    <row r="87" spans="2:19" s="198" customFormat="1" x14ac:dyDescent="0.25">
      <c r="S87" s="169"/>
    </row>
    <row r="88" spans="2:19" s="198" customFormat="1" x14ac:dyDescent="0.25">
      <c r="S88" s="169"/>
    </row>
    <row r="89" spans="2:19" s="198" customFormat="1" x14ac:dyDescent="0.25">
      <c r="D89" s="199"/>
      <c r="E89" s="199"/>
      <c r="F89" s="199"/>
      <c r="G89" s="199"/>
      <c r="H89" s="199"/>
      <c r="I89" s="199"/>
      <c r="S89" s="169"/>
    </row>
    <row r="90" spans="2:19" s="198" customFormat="1" x14ac:dyDescent="0.25">
      <c r="D90" s="199"/>
      <c r="E90" s="199"/>
      <c r="F90" s="199"/>
      <c r="G90" s="199"/>
      <c r="H90" s="199"/>
      <c r="I90" s="199"/>
      <c r="S90" s="169"/>
    </row>
    <row r="91" spans="2:19" s="198" customFormat="1" x14ac:dyDescent="0.25">
      <c r="B91" s="199"/>
      <c r="C91" s="199"/>
      <c r="D91" s="199"/>
      <c r="E91" s="199"/>
      <c r="F91" s="199"/>
      <c r="G91" s="199"/>
      <c r="H91" s="199"/>
      <c r="I91" s="199"/>
      <c r="S91" s="169"/>
    </row>
    <row r="92" spans="2:19" s="198" customFormat="1" x14ac:dyDescent="0.25">
      <c r="B92" s="199"/>
      <c r="C92" s="199"/>
      <c r="D92" s="199"/>
      <c r="E92" s="199"/>
      <c r="F92" s="199"/>
      <c r="G92" s="199"/>
      <c r="H92" s="199"/>
      <c r="I92" s="199"/>
      <c r="S92" s="169"/>
    </row>
    <row r="93" spans="2:19" s="198" customFormat="1" x14ac:dyDescent="0.25">
      <c r="B93" s="199"/>
      <c r="C93" s="199"/>
      <c r="D93" s="199"/>
      <c r="E93" s="199"/>
      <c r="F93" s="199"/>
      <c r="G93" s="199"/>
      <c r="H93" s="199"/>
      <c r="I93" s="199"/>
      <c r="S93" s="169"/>
    </row>
    <row r="94" spans="2:19" s="198" customFormat="1" x14ac:dyDescent="0.25">
      <c r="B94" s="199"/>
      <c r="C94" s="199"/>
      <c r="D94" s="199"/>
      <c r="E94" s="199"/>
      <c r="F94" s="199"/>
      <c r="G94" s="199"/>
      <c r="H94" s="199"/>
      <c r="I94" s="199"/>
      <c r="K94" s="199"/>
      <c r="L94" s="199"/>
      <c r="M94" s="199"/>
      <c r="N94" s="199"/>
      <c r="O94" s="199"/>
      <c r="P94" s="199"/>
      <c r="S94" s="169"/>
    </row>
    <row r="95" spans="2:19" s="198" customFormat="1" x14ac:dyDescent="0.25">
      <c r="B95" s="199"/>
      <c r="C95" s="199"/>
      <c r="D95" s="199"/>
      <c r="E95" s="199"/>
      <c r="F95" s="199"/>
      <c r="G95" s="199"/>
      <c r="H95" s="199"/>
      <c r="I95" s="199"/>
      <c r="K95" s="199"/>
      <c r="L95" s="199"/>
      <c r="M95" s="199"/>
      <c r="N95" s="199"/>
      <c r="O95" s="199"/>
      <c r="P95" s="199"/>
      <c r="S95" s="169"/>
    </row>
    <row r="96" spans="2:19" s="198" customFormat="1" x14ac:dyDescent="0.25">
      <c r="B96" s="199"/>
      <c r="C96" s="199"/>
      <c r="D96" s="199"/>
      <c r="E96" s="199"/>
      <c r="F96" s="199"/>
      <c r="G96" s="199"/>
      <c r="H96" s="199"/>
      <c r="I96" s="199"/>
      <c r="K96" s="199"/>
      <c r="L96" s="199"/>
      <c r="M96" s="199"/>
      <c r="N96" s="199"/>
      <c r="O96" s="199"/>
      <c r="P96" s="199"/>
      <c r="S96" s="169"/>
    </row>
    <row r="97" spans="2:19" s="198" customFormat="1" ht="13" x14ac:dyDescent="0.3">
      <c r="B97" s="199"/>
      <c r="C97" s="199"/>
      <c r="D97" s="199"/>
      <c r="E97" s="199"/>
      <c r="F97" s="199"/>
      <c r="G97" s="199"/>
      <c r="H97" s="199"/>
      <c r="I97" s="199"/>
      <c r="K97" s="199"/>
      <c r="L97" s="199"/>
      <c r="M97" s="199"/>
      <c r="N97" s="199"/>
      <c r="O97" s="199"/>
      <c r="P97" s="199"/>
      <c r="Q97" s="200" t="s">
        <v>38</v>
      </c>
      <c r="S97" s="169"/>
    </row>
    <row r="98" spans="2:19" s="198" customFormat="1" ht="13" x14ac:dyDescent="0.3">
      <c r="B98" s="201"/>
      <c r="C98" s="201"/>
      <c r="D98" s="199"/>
      <c r="E98" s="199"/>
      <c r="F98" s="199"/>
      <c r="G98" s="199"/>
      <c r="H98" s="199"/>
      <c r="I98" s="199"/>
      <c r="K98" s="199"/>
      <c r="L98" s="199"/>
      <c r="O98" s="199"/>
      <c r="P98" s="199"/>
      <c r="Q98" s="200" t="s">
        <v>37</v>
      </c>
      <c r="S98" s="169"/>
    </row>
    <row r="99" spans="2:19" s="198" customFormat="1" ht="13" x14ac:dyDescent="0.3">
      <c r="B99" s="201"/>
      <c r="C99" s="201"/>
      <c r="D99" s="199"/>
      <c r="E99" s="199"/>
      <c r="F99" s="199"/>
      <c r="G99" s="199"/>
      <c r="H99" s="199"/>
      <c r="I99" s="199"/>
      <c r="K99" s="199"/>
      <c r="L99" s="199"/>
      <c r="O99" s="199"/>
      <c r="P99" s="199"/>
      <c r="Q99" s="200" t="s">
        <v>36</v>
      </c>
      <c r="S99" s="169"/>
    </row>
    <row r="100" spans="2:19" s="198" customFormat="1" ht="13" x14ac:dyDescent="0.3">
      <c r="B100" s="201"/>
      <c r="C100" s="201"/>
      <c r="D100" s="199"/>
      <c r="E100" s="199"/>
      <c r="F100" s="199"/>
      <c r="G100" s="199"/>
      <c r="H100" s="199"/>
      <c r="I100" s="199"/>
      <c r="K100" s="199"/>
      <c r="L100" s="199"/>
      <c r="O100" s="199"/>
      <c r="P100" s="199"/>
      <c r="Q100" s="200" t="s">
        <v>35</v>
      </c>
      <c r="S100" s="169"/>
    </row>
    <row r="101" spans="2:19" s="198" customFormat="1" ht="13" x14ac:dyDescent="0.3">
      <c r="B101" s="199"/>
      <c r="C101" s="201"/>
      <c r="D101" s="199"/>
      <c r="E101" s="199"/>
      <c r="F101" s="199"/>
      <c r="G101" s="199"/>
      <c r="H101" s="199"/>
      <c r="I101" s="199"/>
      <c r="K101" s="199"/>
      <c r="L101" s="199"/>
      <c r="M101" s="201"/>
      <c r="N101" s="199"/>
      <c r="O101" s="199"/>
      <c r="P101" s="199"/>
      <c r="Q101" s="200" t="s">
        <v>34</v>
      </c>
      <c r="S101" s="169"/>
    </row>
    <row r="102" spans="2:19" s="198" customFormat="1" ht="13" x14ac:dyDescent="0.3">
      <c r="B102" s="199"/>
      <c r="C102" s="201"/>
      <c r="D102" s="199"/>
      <c r="E102" s="199"/>
      <c r="F102" s="199"/>
      <c r="G102" s="199"/>
      <c r="H102" s="199"/>
      <c r="I102" s="199"/>
      <c r="K102" s="199"/>
      <c r="L102" s="199"/>
      <c r="M102" s="199"/>
      <c r="N102" s="199" t="s">
        <v>33</v>
      </c>
      <c r="O102" s="199"/>
      <c r="P102" s="199"/>
      <c r="Q102" s="200" t="s">
        <v>32</v>
      </c>
      <c r="S102" s="169"/>
    </row>
    <row r="103" spans="2:19" s="198" customFormat="1" ht="13" x14ac:dyDescent="0.3">
      <c r="B103" s="199"/>
      <c r="C103" s="201"/>
      <c r="D103" s="199"/>
      <c r="E103" s="199"/>
      <c r="F103" s="199"/>
      <c r="G103" s="199"/>
      <c r="H103" s="199"/>
      <c r="I103" s="199"/>
      <c r="K103" s="199"/>
      <c r="L103" s="199"/>
      <c r="M103" s="199"/>
      <c r="N103" s="199"/>
      <c r="O103" s="199"/>
      <c r="P103" s="199"/>
      <c r="S103" s="169"/>
    </row>
    <row r="104" spans="2:19" s="198" customFormat="1" ht="13" x14ac:dyDescent="0.3">
      <c r="B104" s="199"/>
      <c r="C104" s="201"/>
      <c r="D104" s="199"/>
      <c r="E104" s="199"/>
      <c r="F104" s="199"/>
      <c r="G104" s="199"/>
      <c r="H104" s="199"/>
      <c r="I104" s="199"/>
      <c r="K104" s="199"/>
      <c r="L104" s="199"/>
      <c r="M104" s="199"/>
      <c r="N104" s="199"/>
      <c r="O104" s="199"/>
      <c r="P104" s="199"/>
      <c r="S104" s="169"/>
    </row>
    <row r="105" spans="2:19" s="198" customFormat="1" x14ac:dyDescent="0.25">
      <c r="B105" s="199"/>
      <c r="C105" s="199"/>
      <c r="D105" s="199"/>
      <c r="E105" s="199"/>
      <c r="F105" s="199"/>
      <c r="G105" s="199"/>
      <c r="H105" s="199"/>
      <c r="I105" s="199"/>
      <c r="K105" s="199"/>
      <c r="L105" s="199"/>
      <c r="M105" s="199"/>
      <c r="N105" s="199"/>
      <c r="O105" s="199"/>
      <c r="P105" s="199"/>
      <c r="S105" s="169"/>
    </row>
    <row r="106" spans="2:19" s="198" customFormat="1" x14ac:dyDescent="0.25">
      <c r="B106" s="199"/>
      <c r="C106" s="199"/>
      <c r="D106" s="199"/>
      <c r="E106" s="199"/>
      <c r="F106" s="199"/>
      <c r="G106" s="199"/>
      <c r="H106" s="199"/>
      <c r="I106" s="199"/>
      <c r="K106" s="199"/>
      <c r="L106" s="199"/>
      <c r="M106" s="199"/>
      <c r="N106" s="199"/>
      <c r="O106" s="199"/>
      <c r="P106" s="199"/>
      <c r="S106" s="169"/>
    </row>
    <row r="107" spans="2:19" s="198" customFormat="1" ht="13" x14ac:dyDescent="0.3">
      <c r="B107" s="199"/>
      <c r="C107" s="199"/>
      <c r="D107" s="199"/>
      <c r="E107" s="199"/>
      <c r="F107" s="199"/>
      <c r="G107" s="199"/>
      <c r="H107" s="199"/>
      <c r="I107" s="199"/>
      <c r="K107" s="199"/>
      <c r="L107" s="199"/>
      <c r="M107" s="199"/>
      <c r="N107" s="199"/>
      <c r="O107" s="199"/>
      <c r="P107" s="199"/>
      <c r="Q107" s="200">
        <v>2015</v>
      </c>
      <c r="S107" s="169"/>
    </row>
    <row r="108" spans="2:19" s="198" customFormat="1" ht="12.75" customHeight="1" x14ac:dyDescent="0.3">
      <c r="B108" s="199"/>
      <c r="C108" s="199"/>
      <c r="D108" s="199"/>
      <c r="E108" s="199"/>
      <c r="F108" s="199"/>
      <c r="G108" s="199"/>
      <c r="H108" s="199"/>
      <c r="I108" s="199"/>
      <c r="Q108" s="200">
        <v>2016</v>
      </c>
      <c r="S108" s="169"/>
    </row>
    <row r="109" spans="2:19" s="198" customFormat="1" ht="13" x14ac:dyDescent="0.3">
      <c r="B109" s="199"/>
      <c r="C109" s="199"/>
      <c r="D109" s="199"/>
      <c r="E109" s="199"/>
      <c r="F109" s="199"/>
      <c r="G109" s="199"/>
      <c r="H109" s="199"/>
      <c r="I109" s="199"/>
      <c r="Q109" s="200">
        <v>2017</v>
      </c>
      <c r="S109" s="169"/>
    </row>
    <row r="110" spans="2:19" s="198" customFormat="1" ht="13" x14ac:dyDescent="0.3">
      <c r="C110" s="199"/>
      <c r="H110" s="199"/>
      <c r="I110" s="199"/>
      <c r="Q110" s="200">
        <v>2018</v>
      </c>
      <c r="S110" s="169"/>
    </row>
    <row r="111" spans="2:19" s="198" customFormat="1" x14ac:dyDescent="0.25">
      <c r="C111" s="199"/>
      <c r="H111" s="199"/>
      <c r="I111" s="199"/>
      <c r="S111" s="169"/>
    </row>
    <row r="112" spans="2:19" s="198" customFormat="1" x14ac:dyDescent="0.25">
      <c r="C112" s="199"/>
      <c r="H112" s="199"/>
      <c r="I112" s="199"/>
      <c r="S112" s="169"/>
    </row>
    <row r="113" spans="2:19" s="198" customFormat="1" x14ac:dyDescent="0.25">
      <c r="B113" s="202"/>
      <c r="C113" s="199"/>
      <c r="H113" s="199"/>
      <c r="I113" s="199"/>
      <c r="S113" s="169"/>
    </row>
    <row r="114" spans="2:19" s="198" customFormat="1" x14ac:dyDescent="0.25">
      <c r="B114" s="202"/>
      <c r="C114" s="199"/>
      <c r="H114" s="199"/>
      <c r="I114" s="199"/>
      <c r="S114" s="169"/>
    </row>
    <row r="115" spans="2:19" s="198" customFormat="1" x14ac:dyDescent="0.25">
      <c r="B115" s="202"/>
      <c r="C115" s="199"/>
      <c r="H115" s="199"/>
      <c r="I115" s="199"/>
      <c r="S115" s="169"/>
    </row>
    <row r="116" spans="2:19" s="198" customFormat="1" x14ac:dyDescent="0.25">
      <c r="B116" s="202"/>
      <c r="C116" s="199"/>
      <c r="H116" s="199"/>
      <c r="I116" s="199"/>
      <c r="S116" s="169"/>
    </row>
    <row r="117" spans="2:19" s="198" customFormat="1" x14ac:dyDescent="0.25">
      <c r="B117" s="202"/>
      <c r="C117" s="199"/>
      <c r="H117" s="199"/>
      <c r="I117" s="199"/>
      <c r="S117" s="169"/>
    </row>
    <row r="118" spans="2:19" s="198" customFormat="1" x14ac:dyDescent="0.25">
      <c r="B118" s="202"/>
      <c r="C118" s="199"/>
      <c r="H118" s="199"/>
      <c r="I118" s="199"/>
      <c r="S118" s="169"/>
    </row>
    <row r="119" spans="2:19" s="198" customFormat="1" x14ac:dyDescent="0.25">
      <c r="B119" s="202"/>
      <c r="C119" s="199"/>
      <c r="H119" s="199"/>
      <c r="I119" s="199"/>
      <c r="S119" s="169"/>
    </row>
    <row r="120" spans="2:19" s="198" customFormat="1" x14ac:dyDescent="0.25">
      <c r="B120" s="203"/>
      <c r="C120" s="199"/>
      <c r="H120" s="199"/>
      <c r="I120" s="199"/>
      <c r="S120" s="169"/>
    </row>
    <row r="121" spans="2:19" s="198" customFormat="1" x14ac:dyDescent="0.25">
      <c r="B121" s="203"/>
      <c r="C121" s="199"/>
      <c r="H121" s="199"/>
      <c r="I121" s="199"/>
      <c r="S121" s="169"/>
    </row>
    <row r="122" spans="2:19" s="198" customFormat="1" x14ac:dyDescent="0.25">
      <c r="C122" s="199"/>
      <c r="H122" s="199"/>
      <c r="I122" s="199"/>
      <c r="S122" s="169"/>
    </row>
    <row r="123" spans="2:19" s="198" customFormat="1" ht="13" x14ac:dyDescent="0.25">
      <c r="B123" s="204"/>
      <c r="C123" s="199"/>
      <c r="F123" s="199"/>
      <c r="I123" s="199"/>
      <c r="S123" s="169"/>
    </row>
    <row r="124" spans="2:19" s="198" customFormat="1" ht="13" x14ac:dyDescent="0.25">
      <c r="B124" s="204"/>
      <c r="C124" s="199"/>
      <c r="F124" s="199"/>
      <c r="I124" s="199"/>
      <c r="S124" s="169"/>
    </row>
    <row r="125" spans="2:19" s="198" customFormat="1" ht="13" x14ac:dyDescent="0.25">
      <c r="B125" s="204"/>
      <c r="C125" s="199"/>
      <c r="F125" s="199"/>
      <c r="I125" s="205"/>
      <c r="J125" s="205"/>
      <c r="K125" s="205"/>
      <c r="S125" s="169"/>
    </row>
    <row r="126" spans="2:19" s="198" customFormat="1" ht="13" x14ac:dyDescent="0.25">
      <c r="B126" s="204"/>
      <c r="C126" s="199"/>
      <c r="F126" s="199"/>
      <c r="G126" s="199"/>
      <c r="H126" s="205"/>
      <c r="I126" s="205"/>
      <c r="J126" s="205"/>
      <c r="K126" s="205"/>
      <c r="S126" s="169"/>
    </row>
    <row r="127" spans="2:19" s="198" customFormat="1" ht="13" x14ac:dyDescent="0.25">
      <c r="B127" s="204"/>
      <c r="C127" s="199"/>
      <c r="F127" s="199"/>
      <c r="G127" s="199"/>
      <c r="H127" s="205"/>
      <c r="I127" s="205"/>
      <c r="J127" s="205"/>
      <c r="K127" s="205"/>
      <c r="S127" s="169"/>
    </row>
    <row r="128" spans="2:19" s="198" customFormat="1" ht="13" x14ac:dyDescent="0.25">
      <c r="B128" s="204"/>
      <c r="C128" s="199"/>
      <c r="F128" s="199"/>
      <c r="G128" s="199"/>
      <c r="H128" s="205"/>
      <c r="I128" s="205"/>
      <c r="J128" s="205"/>
      <c r="K128" s="205"/>
      <c r="S128" s="169"/>
    </row>
    <row r="129" spans="2:19" s="198" customFormat="1" ht="13" x14ac:dyDescent="0.25">
      <c r="B129" s="281" t="s">
        <v>313</v>
      </c>
      <c r="C129" s="199"/>
      <c r="F129" s="199"/>
      <c r="G129" s="199"/>
      <c r="H129" s="205"/>
      <c r="I129" s="205"/>
      <c r="J129" s="205"/>
      <c r="K129" s="205"/>
      <c r="S129" s="169"/>
    </row>
    <row r="130" spans="2:19" s="198" customFormat="1" ht="13" x14ac:dyDescent="0.25">
      <c r="B130" s="281" t="s">
        <v>314</v>
      </c>
      <c r="C130" s="199"/>
      <c r="F130" s="199"/>
      <c r="G130" s="199"/>
      <c r="H130" s="205"/>
      <c r="I130" s="205"/>
      <c r="J130" s="205"/>
      <c r="K130" s="205"/>
      <c r="S130" s="169"/>
    </row>
    <row r="131" spans="2:19" s="198" customFormat="1" ht="13" x14ac:dyDescent="0.25">
      <c r="B131" s="281" t="s">
        <v>315</v>
      </c>
      <c r="C131" s="199"/>
      <c r="F131" s="199"/>
      <c r="G131" s="199"/>
      <c r="H131" s="205"/>
      <c r="I131" s="205"/>
      <c r="J131" s="205"/>
      <c r="K131" s="205"/>
      <c r="S131" s="169"/>
    </row>
    <row r="132" spans="2:19" ht="13" x14ac:dyDescent="0.25">
      <c r="B132" s="281" t="s">
        <v>316</v>
      </c>
      <c r="C132" s="199"/>
      <c r="F132" s="199"/>
      <c r="G132" s="199"/>
      <c r="H132" s="205"/>
      <c r="I132" s="205"/>
      <c r="J132" s="205"/>
      <c r="K132" s="205"/>
      <c r="S132" s="168"/>
    </row>
    <row r="133" spans="2:19" ht="13" x14ac:dyDescent="0.25">
      <c r="B133" s="281" t="s">
        <v>317</v>
      </c>
      <c r="C133" s="199"/>
      <c r="F133" s="199"/>
      <c r="G133" s="199"/>
      <c r="H133" s="205"/>
      <c r="I133" s="205"/>
      <c r="J133" s="205"/>
      <c r="K133" s="205"/>
      <c r="S133" s="168"/>
    </row>
    <row r="134" spans="2:19" ht="13" x14ac:dyDescent="0.25">
      <c r="B134" s="281" t="s">
        <v>318</v>
      </c>
      <c r="C134" s="199"/>
      <c r="F134" s="199"/>
      <c r="G134" s="199"/>
      <c r="H134" s="205"/>
      <c r="I134" s="205"/>
      <c r="J134" s="205"/>
      <c r="K134" s="205"/>
      <c r="S134" s="168"/>
    </row>
    <row r="135" spans="2:19" ht="13" x14ac:dyDescent="0.25">
      <c r="B135" s="281" t="s">
        <v>319</v>
      </c>
      <c r="C135" s="199"/>
      <c r="F135" s="199"/>
      <c r="G135" s="199"/>
      <c r="H135" s="205"/>
      <c r="I135" s="205"/>
      <c r="J135" s="205"/>
      <c r="K135" s="205"/>
      <c r="S135" s="168"/>
    </row>
    <row r="136" spans="2:19" ht="13" x14ac:dyDescent="0.3">
      <c r="B136" s="200" t="s">
        <v>27</v>
      </c>
      <c r="C136" s="199"/>
      <c r="F136" s="199"/>
      <c r="G136" s="199"/>
      <c r="H136" s="205"/>
      <c r="I136" s="205"/>
      <c r="J136" s="205"/>
      <c r="K136" s="205"/>
      <c r="S136" s="168"/>
    </row>
    <row r="137" spans="2:19" ht="13" x14ac:dyDescent="0.3">
      <c r="B137" s="200" t="s">
        <v>26</v>
      </c>
      <c r="C137" s="199"/>
      <c r="F137" s="199"/>
      <c r="G137" s="199"/>
      <c r="H137" s="205"/>
      <c r="I137" s="205"/>
      <c r="J137" s="205"/>
      <c r="K137" s="205"/>
      <c r="S137" s="168"/>
    </row>
    <row r="138" spans="2:19" ht="13" x14ac:dyDescent="0.3">
      <c r="B138" s="200" t="s">
        <v>25</v>
      </c>
      <c r="C138" s="199"/>
      <c r="F138" s="199"/>
      <c r="G138" s="199"/>
      <c r="J138" s="205"/>
      <c r="K138" s="205"/>
      <c r="S138" s="168"/>
    </row>
    <row r="139" spans="2:19" ht="13" x14ac:dyDescent="0.3">
      <c r="B139" s="200" t="s">
        <v>24</v>
      </c>
      <c r="C139" s="199"/>
      <c r="F139" s="199"/>
      <c r="G139" s="199"/>
      <c r="S139" s="168"/>
    </row>
    <row r="140" spans="2:19" ht="13" x14ac:dyDescent="0.3">
      <c r="B140" s="200" t="s">
        <v>23</v>
      </c>
      <c r="C140" s="199"/>
      <c r="F140" s="199"/>
      <c r="G140" s="199"/>
      <c r="S140" s="168"/>
    </row>
    <row r="141" spans="2:19" ht="13" x14ac:dyDescent="0.3">
      <c r="B141" s="200" t="s">
        <v>22</v>
      </c>
      <c r="C141" s="199"/>
      <c r="F141" s="199"/>
      <c r="G141" s="199"/>
      <c r="S141" s="168"/>
    </row>
    <row r="142" spans="2:19" ht="13" x14ac:dyDescent="0.3">
      <c r="B142" s="200" t="s">
        <v>21</v>
      </c>
      <c r="C142" s="199"/>
      <c r="F142" s="199"/>
      <c r="G142" s="199"/>
      <c r="S142" s="168"/>
    </row>
    <row r="143" spans="2:19" ht="13" x14ac:dyDescent="0.25">
      <c r="B143" s="206" t="s">
        <v>20</v>
      </c>
      <c r="C143" s="199"/>
      <c r="F143" s="199"/>
      <c r="G143" s="199"/>
    </row>
    <row r="144" spans="2:19" ht="13" x14ac:dyDescent="0.3">
      <c r="B144" s="200" t="s">
        <v>19</v>
      </c>
      <c r="C144" s="199"/>
      <c r="F144" s="199"/>
      <c r="G144" s="199"/>
    </row>
    <row r="145" spans="2:7" ht="13" x14ac:dyDescent="0.3">
      <c r="B145" s="200" t="s">
        <v>18</v>
      </c>
      <c r="C145" s="199"/>
      <c r="F145" s="199"/>
      <c r="G145" s="199"/>
    </row>
    <row r="146" spans="2:7" ht="13" x14ac:dyDescent="0.3">
      <c r="B146" s="200" t="s">
        <v>17</v>
      </c>
      <c r="C146" s="199"/>
      <c r="F146" s="199"/>
      <c r="G146" s="199"/>
    </row>
    <row r="147" spans="2:7" ht="13" x14ac:dyDescent="0.3">
      <c r="B147" s="200" t="s">
        <v>16</v>
      </c>
      <c r="C147" s="199"/>
      <c r="F147" s="199"/>
      <c r="G147" s="199"/>
    </row>
    <row r="148" spans="2:7" ht="13" x14ac:dyDescent="0.3">
      <c r="B148" s="200" t="s">
        <v>15</v>
      </c>
      <c r="C148" s="199"/>
      <c r="F148" s="199"/>
      <c r="G148" s="199"/>
    </row>
    <row r="149" spans="2:7" ht="13" x14ac:dyDescent="0.3">
      <c r="B149" s="200" t="s">
        <v>14</v>
      </c>
      <c r="C149" s="199"/>
      <c r="F149" s="199"/>
      <c r="G149" s="199"/>
    </row>
    <row r="150" spans="2:7" ht="13" x14ac:dyDescent="0.3">
      <c r="B150" s="200" t="s">
        <v>13</v>
      </c>
      <c r="C150" s="199"/>
    </row>
    <row r="151" spans="2:7" ht="13" x14ac:dyDescent="0.3">
      <c r="B151" s="200" t="s">
        <v>12</v>
      </c>
      <c r="C151" s="199"/>
    </row>
    <row r="152" spans="2:7" ht="13" x14ac:dyDescent="0.3">
      <c r="B152" s="200" t="s">
        <v>11</v>
      </c>
      <c r="C152" s="199"/>
    </row>
    <row r="153" spans="2:7" ht="13" x14ac:dyDescent="0.3">
      <c r="B153" s="200" t="s">
        <v>10</v>
      </c>
      <c r="C153" s="199"/>
    </row>
    <row r="154" spans="2:7" ht="13" x14ac:dyDescent="0.3">
      <c r="B154" s="200" t="s">
        <v>9</v>
      </c>
      <c r="C154" s="199"/>
    </row>
    <row r="155" spans="2:7" ht="13" x14ac:dyDescent="0.3">
      <c r="B155" s="200" t="s">
        <v>8</v>
      </c>
      <c r="C155" s="199"/>
    </row>
    <row r="156" spans="2:7" ht="13" x14ac:dyDescent="0.3">
      <c r="B156" s="200" t="s">
        <v>7</v>
      </c>
      <c r="C156" s="199"/>
    </row>
    <row r="157" spans="2:7" ht="13" x14ac:dyDescent="0.3">
      <c r="B157" s="200" t="s">
        <v>6</v>
      </c>
      <c r="C157" s="199"/>
    </row>
    <row r="158" spans="2:7" ht="13" x14ac:dyDescent="0.3">
      <c r="B158" s="200" t="s">
        <v>5</v>
      </c>
      <c r="C158" s="199"/>
    </row>
    <row r="159" spans="2:7" ht="13" x14ac:dyDescent="0.3">
      <c r="B159" s="200" t="s">
        <v>4</v>
      </c>
      <c r="C159" s="199"/>
    </row>
    <row r="160" spans="2:7" ht="13" x14ac:dyDescent="0.3">
      <c r="B160" s="200" t="s">
        <v>3</v>
      </c>
    </row>
    <row r="161" spans="2:2" x14ac:dyDescent="0.25">
      <c r="B161" s="198"/>
    </row>
    <row r="162" spans="2:2" x14ac:dyDescent="0.25">
      <c r="B162" s="198"/>
    </row>
    <row r="163" spans="2:2" x14ac:dyDescent="0.25">
      <c r="B163" s="198"/>
    </row>
    <row r="164" spans="2:2" x14ac:dyDescent="0.25">
      <c r="B164" s="198" t="s">
        <v>2</v>
      </c>
    </row>
    <row r="165" spans="2:2" ht="13" x14ac:dyDescent="0.3">
      <c r="B165" s="200" t="s">
        <v>1</v>
      </c>
    </row>
    <row r="166" spans="2:2" ht="13" x14ac:dyDescent="0.3">
      <c r="B166" s="200" t="s">
        <v>0</v>
      </c>
    </row>
    <row r="167" spans="2:2" x14ac:dyDescent="0.25">
      <c r="B167" s="198"/>
    </row>
    <row r="168" spans="2:2" x14ac:dyDescent="0.25">
      <c r="B168" s="202"/>
    </row>
    <row r="169" spans="2:2" x14ac:dyDescent="0.25">
      <c r="B169" s="202"/>
    </row>
    <row r="170" spans="2:2" x14ac:dyDescent="0.25">
      <c r="B170" s="207"/>
    </row>
    <row r="171" spans="2:2" x14ac:dyDescent="0.25">
      <c r="B171" s="207"/>
    </row>
    <row r="172" spans="2:2" x14ac:dyDescent="0.25">
      <c r="B172" s="207"/>
    </row>
    <row r="173" spans="2:2" x14ac:dyDescent="0.25">
      <c r="B173" s="207"/>
    </row>
    <row r="174" spans="2:2" x14ac:dyDescent="0.25">
      <c r="B174" s="207"/>
    </row>
  </sheetData>
  <mergeCells count="65">
    <mergeCell ref="C71:P71"/>
    <mergeCell ref="C72:P72"/>
    <mergeCell ref="B43:P43"/>
    <mergeCell ref="B45:B47"/>
    <mergeCell ref="B49:P49"/>
    <mergeCell ref="B50:P65"/>
    <mergeCell ref="A66:Q66"/>
    <mergeCell ref="B67:B70"/>
    <mergeCell ref="C67:P67"/>
    <mergeCell ref="C68:P68"/>
    <mergeCell ref="C69:P69"/>
    <mergeCell ref="C70:P70"/>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I47">
    <cfRule type="cellIs" dxfId="94" priority="7" stopIfTrue="1" operator="greaterThan">
      <formula>0.06</formula>
    </cfRule>
    <cfRule type="cellIs" dxfId="93" priority="8" stopIfTrue="1" operator="between">
      <formula>"5.1%"</formula>
      <formula>0.06</formula>
    </cfRule>
    <cfRule type="cellIs" dxfId="92" priority="9" stopIfTrue="1" operator="between">
      <formula>0</formula>
      <formula>0.05</formula>
    </cfRule>
  </conditionalFormatting>
  <conditionalFormatting sqref="O47:P47">
    <cfRule type="cellIs" dxfId="91" priority="1" stopIfTrue="1" operator="greaterThan">
      <formula>0.06</formula>
    </cfRule>
    <cfRule type="cellIs" dxfId="90" priority="2" stopIfTrue="1" operator="between">
      <formula>"5.1%"</formula>
      <formula>0.06</formula>
    </cfRule>
    <cfRule type="cellIs" dxfId="89" priority="3" stopIfTrue="1" operator="between">
      <formula>0</formula>
      <formula>0.05</formula>
    </cfRule>
  </conditionalFormatting>
  <dataValidations count="6">
    <dataValidation type="list" allowBlank="1" showInputMessage="1" showErrorMessage="1" sqref="C72:P72" xr:uid="{00000000-0002-0000-0400-000000000000}">
      <formula1>$B$165:$B$166</formula1>
    </dataValidation>
    <dataValidation type="list" allowBlank="1" showInputMessage="1" showErrorMessage="1" sqref="C12:P12" xr:uid="{00000000-0002-0000-0400-000001000000}">
      <formula1>$B$134:$B$160</formula1>
    </dataValidation>
    <dataValidation type="list" allowBlank="1" showInputMessage="1" showErrorMessage="1" sqref="C10:I10" xr:uid="{00000000-0002-0000-0400-000002000000}">
      <formula1>"2023,2024,2025,2026,2027"</formula1>
    </dataValidation>
    <dataValidation type="list" allowBlank="1" showInputMessage="1" showErrorMessage="1" sqref="N10:P10" xr:uid="{00000000-0002-0000-0400-000003000000}">
      <formula1>"Economicos,Eficiencia,Eficacia, Efectividad,Calidad"</formula1>
    </dataValidation>
    <dataValidation type="list" allowBlank="1" showInputMessage="1" showErrorMessage="1" sqref="C32:P32" xr:uid="{00000000-0002-0000-0400-000004000000}">
      <formula1>$Q$97:$Q$102</formula1>
    </dataValidation>
    <dataValidation type="list" allowBlank="1" showInputMessage="1" showErrorMessage="1" sqref="C18:P18" xr:uid="{00000000-0002-0000-0400-000005000000}">
      <formula1>$B$129:$B$135</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B1:N23"/>
  <sheetViews>
    <sheetView topLeftCell="A8" zoomScale="110" zoomScaleNormal="110" workbookViewId="0">
      <selection activeCell="H18" sqref="H18:H19"/>
    </sheetView>
  </sheetViews>
  <sheetFormatPr baseColWidth="10" defaultColWidth="9.1796875" defaultRowHeight="12.5" x14ac:dyDescent="0.35"/>
  <cols>
    <col min="1" max="1" width="4.26953125" style="263" customWidth="1"/>
    <col min="2" max="2" width="23" style="262" customWidth="1"/>
    <col min="3" max="3" width="27.81640625" style="263" customWidth="1"/>
    <col min="4" max="4" width="23.7265625" style="263" customWidth="1"/>
    <col min="5" max="5" width="12.453125" style="263" customWidth="1"/>
    <col min="6" max="6" width="23.453125" style="263" customWidth="1"/>
    <col min="7" max="8" width="12.453125" style="263" customWidth="1"/>
    <col min="9" max="9" width="20" style="263" customWidth="1"/>
    <col min="10" max="10" width="61" style="263" customWidth="1"/>
    <col min="11" max="16384" width="9.1796875" style="263"/>
  </cols>
  <sheetData>
    <row r="1" spans="2:14" ht="13" thickBot="1" x14ac:dyDescent="0.4"/>
    <row r="2" spans="2:14" ht="27" customHeight="1" x14ac:dyDescent="0.35">
      <c r="B2" s="542"/>
      <c r="C2" s="545" t="s">
        <v>109</v>
      </c>
      <c r="D2" s="546"/>
      <c r="E2" s="546"/>
      <c r="F2" s="546"/>
      <c r="G2" s="546"/>
      <c r="H2" s="546"/>
      <c r="I2" s="547"/>
      <c r="J2" s="164" t="s">
        <v>108</v>
      </c>
      <c r="L2" s="264"/>
      <c r="M2" s="264"/>
      <c r="N2" s="264"/>
    </row>
    <row r="3" spans="2:14" ht="27" customHeight="1" x14ac:dyDescent="0.35">
      <c r="B3" s="543"/>
      <c r="C3" s="548" t="s">
        <v>107</v>
      </c>
      <c r="D3" s="549"/>
      <c r="E3" s="549"/>
      <c r="F3" s="549"/>
      <c r="G3" s="549"/>
      <c r="H3" s="549"/>
      <c r="I3" s="550"/>
      <c r="J3" s="165" t="s">
        <v>106</v>
      </c>
      <c r="L3" s="264"/>
      <c r="M3" s="264"/>
      <c r="N3" s="264"/>
    </row>
    <row r="4" spans="2:14" ht="27" customHeight="1" x14ac:dyDescent="0.35">
      <c r="B4" s="543"/>
      <c r="C4" s="548" t="s">
        <v>105</v>
      </c>
      <c r="D4" s="549"/>
      <c r="E4" s="549"/>
      <c r="F4" s="549"/>
      <c r="G4" s="549"/>
      <c r="H4" s="549"/>
      <c r="I4" s="550"/>
      <c r="J4" s="165" t="s">
        <v>104</v>
      </c>
      <c r="L4" s="264"/>
      <c r="M4" s="264"/>
      <c r="N4" s="264"/>
    </row>
    <row r="5" spans="2:14" ht="27" customHeight="1" thickBot="1" x14ac:dyDescent="0.4">
      <c r="B5" s="544"/>
      <c r="C5" s="551" t="s">
        <v>103</v>
      </c>
      <c r="D5" s="552"/>
      <c r="E5" s="552"/>
      <c r="F5" s="552"/>
      <c r="G5" s="552"/>
      <c r="H5" s="552"/>
      <c r="I5" s="553"/>
      <c r="J5" s="166" t="s">
        <v>102</v>
      </c>
      <c r="L5" s="265"/>
      <c r="M5" s="265"/>
      <c r="N5" s="265"/>
    </row>
    <row r="6" spans="2:14" ht="13" x14ac:dyDescent="0.35">
      <c r="D6" s="266"/>
      <c r="E6" s="266"/>
      <c r="F6" s="266"/>
      <c r="G6" s="266"/>
      <c r="H6" s="266"/>
      <c r="I6" s="267"/>
      <c r="J6" s="267"/>
      <c r="K6" s="265"/>
      <c r="L6" s="265"/>
      <c r="M6" s="265"/>
      <c r="N6" s="265"/>
    </row>
    <row r="7" spans="2:14" ht="38.25" customHeight="1" x14ac:dyDescent="0.35">
      <c r="B7" s="540" t="s">
        <v>278</v>
      </c>
      <c r="C7" s="541"/>
      <c r="D7" s="541"/>
      <c r="E7" s="541"/>
      <c r="F7" s="541"/>
      <c r="G7" s="541"/>
      <c r="H7" s="541"/>
      <c r="I7" s="541"/>
      <c r="J7" s="541"/>
    </row>
    <row r="9" spans="2:14" ht="32.25" customHeight="1" x14ac:dyDescent="0.35">
      <c r="B9" s="528" t="s">
        <v>121</v>
      </c>
      <c r="C9" s="528" t="s">
        <v>63</v>
      </c>
      <c r="D9" s="528" t="e">
        <f>+#REF!</f>
        <v>#REF!</v>
      </c>
      <c r="E9" s="528"/>
      <c r="F9" s="528"/>
      <c r="G9" s="528"/>
      <c r="H9" s="528"/>
      <c r="I9" s="528"/>
      <c r="J9" s="528"/>
    </row>
    <row r="10" spans="2:14" ht="20.25" customHeight="1" x14ac:dyDescent="0.35">
      <c r="B10" s="528"/>
      <c r="C10" s="528"/>
      <c r="D10" s="530" t="s">
        <v>279</v>
      </c>
      <c r="E10" s="531"/>
      <c r="F10" s="530" t="s">
        <v>280</v>
      </c>
      <c r="G10" s="531"/>
      <c r="H10" s="532" t="s">
        <v>307</v>
      </c>
      <c r="I10" s="533"/>
      <c r="J10" s="536" t="s">
        <v>281</v>
      </c>
    </row>
    <row r="11" spans="2:14" ht="34.5" customHeight="1" x14ac:dyDescent="0.35">
      <c r="B11" s="529"/>
      <c r="C11" s="529"/>
      <c r="D11" s="268">
        <v>45473</v>
      </c>
      <c r="E11" s="269" t="s">
        <v>282</v>
      </c>
      <c r="F11" s="268">
        <v>45657</v>
      </c>
      <c r="G11" s="269" t="s">
        <v>283</v>
      </c>
      <c r="H11" s="534"/>
      <c r="I11" s="535"/>
      <c r="J11" s="537"/>
    </row>
    <row r="12" spans="2:14" ht="48" customHeight="1" x14ac:dyDescent="0.35">
      <c r="B12" s="523" t="s">
        <v>284</v>
      </c>
      <c r="C12" s="270" t="s">
        <v>285</v>
      </c>
      <c r="D12" s="271">
        <v>99066601262</v>
      </c>
      <c r="E12" s="526">
        <f>1-(D13/D12)</f>
        <v>6.758796319550342E-4</v>
      </c>
      <c r="F12" s="272">
        <v>116440577216</v>
      </c>
      <c r="G12" s="526">
        <f>1-(F13/F12)</f>
        <v>6.9802908009664044E-4</v>
      </c>
      <c r="H12" s="526">
        <f>(I13-I12)/I12</f>
        <v>-6.9802908009658623E-4</v>
      </c>
      <c r="I12" s="273">
        <f t="shared" ref="I12:I19" si="0">+F12</f>
        <v>116440577216</v>
      </c>
      <c r="J12" s="538"/>
    </row>
    <row r="13" spans="2:14" ht="35.25" customHeight="1" x14ac:dyDescent="0.35">
      <c r="B13" s="524"/>
      <c r="C13" s="270" t="s">
        <v>286</v>
      </c>
      <c r="D13" s="274">
        <v>98999644164</v>
      </c>
      <c r="E13" s="527"/>
      <c r="F13" s="275">
        <v>116359298307</v>
      </c>
      <c r="G13" s="527"/>
      <c r="H13" s="527"/>
      <c r="I13" s="273">
        <f t="shared" si="0"/>
        <v>116359298307</v>
      </c>
      <c r="J13" s="539"/>
    </row>
    <row r="14" spans="2:14" ht="44.25" customHeight="1" x14ac:dyDescent="0.35">
      <c r="B14" s="524"/>
      <c r="C14" s="270" t="s">
        <v>287</v>
      </c>
      <c r="D14" s="274">
        <v>79635782444</v>
      </c>
      <c r="E14" s="526">
        <f>1-(D15/D14)</f>
        <v>0</v>
      </c>
      <c r="F14" s="272">
        <v>80608348710</v>
      </c>
      <c r="G14" s="526">
        <f>1-(F15/F14)</f>
        <v>0</v>
      </c>
      <c r="H14" s="526">
        <f>(I15-I14)/I14</f>
        <v>0</v>
      </c>
      <c r="I14" s="273">
        <f t="shared" si="0"/>
        <v>80608348710</v>
      </c>
      <c r="J14" s="538"/>
    </row>
    <row r="15" spans="2:14" ht="45.75" customHeight="1" x14ac:dyDescent="0.35">
      <c r="B15" s="524"/>
      <c r="C15" s="270" t="s">
        <v>288</v>
      </c>
      <c r="D15" s="274">
        <v>79635782444</v>
      </c>
      <c r="E15" s="527"/>
      <c r="F15" s="275">
        <v>80608348710</v>
      </c>
      <c r="G15" s="527"/>
      <c r="H15" s="527"/>
      <c r="I15" s="273">
        <f t="shared" si="0"/>
        <v>80608348710</v>
      </c>
      <c r="J15" s="539"/>
    </row>
    <row r="16" spans="2:14" ht="27.75" customHeight="1" x14ac:dyDescent="0.35">
      <c r="B16" s="524"/>
      <c r="C16" s="270" t="s">
        <v>289</v>
      </c>
      <c r="D16" s="274">
        <v>100744983085</v>
      </c>
      <c r="E16" s="526">
        <f>1-(D17/D16)</f>
        <v>0</v>
      </c>
      <c r="F16" s="272">
        <v>53345836546</v>
      </c>
      <c r="G16" s="526">
        <f>1-(F17/F16)</f>
        <v>0</v>
      </c>
      <c r="H16" s="526">
        <f>(I17-I16)/I16</f>
        <v>0</v>
      </c>
      <c r="I16" s="273">
        <f t="shared" si="0"/>
        <v>53345836546</v>
      </c>
      <c r="J16" s="538"/>
    </row>
    <row r="17" spans="2:10" ht="37.5" customHeight="1" x14ac:dyDescent="0.35">
      <c r="B17" s="524"/>
      <c r="C17" s="270" t="s">
        <v>290</v>
      </c>
      <c r="D17" s="274">
        <v>100744983085</v>
      </c>
      <c r="E17" s="527"/>
      <c r="F17" s="275">
        <v>53345836546</v>
      </c>
      <c r="G17" s="527"/>
      <c r="H17" s="527"/>
      <c r="I17" s="273">
        <f t="shared" si="0"/>
        <v>53345836546</v>
      </c>
      <c r="J17" s="539"/>
    </row>
    <row r="18" spans="2:10" s="278" customFormat="1" ht="37.5" customHeight="1" x14ac:dyDescent="0.35">
      <c r="B18" s="524"/>
      <c r="C18" s="276" t="s">
        <v>291</v>
      </c>
      <c r="D18" s="277">
        <f>+D12+D14+D16</f>
        <v>279447366791</v>
      </c>
      <c r="E18" s="526">
        <f>+E12+E14+E16</f>
        <v>6.758796319550342E-4</v>
      </c>
      <c r="F18" s="277">
        <f>+F12+F14+F16</f>
        <v>250394762472</v>
      </c>
      <c r="G18" s="526">
        <f>+G12+G14+G16</f>
        <v>6.9802908009664044E-4</v>
      </c>
      <c r="H18" s="526">
        <f>+H12+H14+H16</f>
        <v>-6.9802908009658623E-4</v>
      </c>
      <c r="I18" s="273">
        <f t="shared" si="0"/>
        <v>250394762472</v>
      </c>
      <c r="J18" s="538"/>
    </row>
    <row r="19" spans="2:10" s="278" customFormat="1" ht="39" customHeight="1" x14ac:dyDescent="0.35">
      <c r="B19" s="525"/>
      <c r="C19" s="276" t="s">
        <v>292</v>
      </c>
      <c r="D19" s="277">
        <f>+D13+D15+D17</f>
        <v>279380409693</v>
      </c>
      <c r="E19" s="527"/>
      <c r="F19" s="277">
        <f>+F13+F15+F17</f>
        <v>250313483563</v>
      </c>
      <c r="G19" s="527"/>
      <c r="H19" s="527"/>
      <c r="I19" s="273">
        <f t="shared" si="0"/>
        <v>250313483563</v>
      </c>
      <c r="J19" s="539"/>
    </row>
    <row r="22" spans="2:10" x14ac:dyDescent="0.35">
      <c r="D22" s="279"/>
    </row>
    <row r="23" spans="2:10" x14ac:dyDescent="0.35">
      <c r="D23" s="280"/>
    </row>
  </sheetData>
  <mergeCells count="30">
    <mergeCell ref="H18:H19"/>
    <mergeCell ref="J18:J19"/>
    <mergeCell ref="H14:H15"/>
    <mergeCell ref="J14:J15"/>
    <mergeCell ref="E16:E17"/>
    <mergeCell ref="G16:G17"/>
    <mergeCell ref="H16:H17"/>
    <mergeCell ref="J16:J17"/>
    <mergeCell ref="B7:J7"/>
    <mergeCell ref="B2:B5"/>
    <mergeCell ref="C2:I2"/>
    <mergeCell ref="C3:I3"/>
    <mergeCell ref="C4:I4"/>
    <mergeCell ref="C5:I5"/>
    <mergeCell ref="B12:B19"/>
    <mergeCell ref="E12:E13"/>
    <mergeCell ref="B9:B11"/>
    <mergeCell ref="C9:C11"/>
    <mergeCell ref="D9:J9"/>
    <mergeCell ref="D10:E10"/>
    <mergeCell ref="F10:G10"/>
    <mergeCell ref="H10:I11"/>
    <mergeCell ref="J10:J11"/>
    <mergeCell ref="G12:G13"/>
    <mergeCell ref="H12:H13"/>
    <mergeCell ref="J12:J13"/>
    <mergeCell ref="E14:E15"/>
    <mergeCell ref="G14:G15"/>
    <mergeCell ref="E18:E19"/>
    <mergeCell ref="G18:G19"/>
  </mergeCells>
  <pageMargins left="0.7" right="0.7" top="0.75" bottom="0.75" header="0.3" footer="0.3"/>
  <ignoredErrors>
    <ignoredError sqref="G14:H19" evalError="1"/>
  </ignoredErrors>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pageSetUpPr fitToPage="1"/>
  </sheetPr>
  <dimension ref="A1:S180"/>
  <sheetViews>
    <sheetView topLeftCell="A60" workbookViewId="0">
      <selection activeCell="C76" sqref="C76:P76"/>
    </sheetView>
  </sheetViews>
  <sheetFormatPr baseColWidth="10" defaultColWidth="9.1796875" defaultRowHeight="12.5" x14ac:dyDescent="0.25"/>
  <cols>
    <col min="1" max="1" width="3" style="1" customWidth="1"/>
    <col min="2" max="2" width="34.7265625" style="1" customWidth="1"/>
    <col min="3" max="3" width="16.81640625" style="1" customWidth="1"/>
    <col min="4" max="4" width="5" style="1" bestFit="1" customWidth="1"/>
    <col min="5" max="5" width="4.7265625" style="1" bestFit="1" customWidth="1"/>
    <col min="6" max="6" width="9.54296875" style="1" bestFit="1" customWidth="1"/>
    <col min="7" max="7" width="5.453125" style="1" bestFit="1" customWidth="1"/>
    <col min="8" max="8" width="5.1796875" style="1" bestFit="1" customWidth="1"/>
    <col min="9" max="9" width="9.54296875" style="1" bestFit="1" customWidth="1"/>
    <col min="10" max="10" width="4.1796875" style="1" bestFit="1" customWidth="1"/>
    <col min="11" max="11" width="6.453125" style="1" bestFit="1" customWidth="1"/>
    <col min="12" max="12" width="11.54296875" style="1" bestFit="1" customWidth="1"/>
    <col min="13" max="13" width="8.453125" style="1" customWidth="1"/>
    <col min="14" max="14" width="6.453125" style="1" customWidth="1"/>
    <col min="15" max="15" width="11.54296875" style="1" bestFit="1" customWidth="1"/>
    <col min="16" max="16" width="18.26953125" style="1" bestFit="1" customWidth="1"/>
    <col min="17" max="17" width="3.26953125" style="1" customWidth="1"/>
    <col min="18" max="18" width="11.7265625" style="1" customWidth="1"/>
    <col min="19" max="19" width="11.453125" style="2" customWidth="1"/>
    <col min="20" max="16384" width="9.1796875" style="1"/>
  </cols>
  <sheetData>
    <row r="1" spans="2:19" ht="13" thickBot="1" x14ac:dyDescent="0.3">
      <c r="B1" s="10"/>
      <c r="C1" s="10"/>
      <c r="D1" s="10"/>
      <c r="E1" s="10"/>
      <c r="F1" s="10"/>
      <c r="G1" s="10"/>
      <c r="H1" s="10"/>
      <c r="I1" s="10"/>
      <c r="J1" s="10"/>
      <c r="K1" s="10"/>
      <c r="L1" s="10"/>
      <c r="M1" s="10"/>
      <c r="N1" s="10"/>
      <c r="O1" s="10"/>
      <c r="P1" s="10"/>
    </row>
    <row r="2" spans="2:19" ht="16.5" customHeight="1" x14ac:dyDescent="0.25">
      <c r="B2" s="542"/>
      <c r="C2" s="554" t="s">
        <v>109</v>
      </c>
      <c r="D2" s="555"/>
      <c r="E2" s="555"/>
      <c r="F2" s="555"/>
      <c r="G2" s="555"/>
      <c r="H2" s="555"/>
      <c r="I2" s="555"/>
      <c r="J2" s="555"/>
      <c r="K2" s="555"/>
      <c r="L2" s="555"/>
      <c r="M2" s="556"/>
      <c r="N2" s="557" t="s">
        <v>108</v>
      </c>
      <c r="O2" s="558"/>
      <c r="P2" s="559"/>
      <c r="S2" s="54"/>
    </row>
    <row r="3" spans="2:19" ht="15.75" customHeight="1" x14ac:dyDescent="0.25">
      <c r="B3" s="543"/>
      <c r="C3" s="560" t="s">
        <v>107</v>
      </c>
      <c r="D3" s="561"/>
      <c r="E3" s="561"/>
      <c r="F3" s="561"/>
      <c r="G3" s="561"/>
      <c r="H3" s="561"/>
      <c r="I3" s="561"/>
      <c r="J3" s="561"/>
      <c r="K3" s="561"/>
      <c r="L3" s="561"/>
      <c r="M3" s="562"/>
      <c r="N3" s="563" t="s">
        <v>106</v>
      </c>
      <c r="O3" s="564"/>
      <c r="P3" s="565"/>
      <c r="S3" s="54"/>
    </row>
    <row r="4" spans="2:19" ht="15.75" customHeight="1" x14ac:dyDescent="0.25">
      <c r="B4" s="543"/>
      <c r="C4" s="560" t="s">
        <v>105</v>
      </c>
      <c r="D4" s="561"/>
      <c r="E4" s="561"/>
      <c r="F4" s="561"/>
      <c r="G4" s="561"/>
      <c r="H4" s="561"/>
      <c r="I4" s="561"/>
      <c r="J4" s="561"/>
      <c r="K4" s="561"/>
      <c r="L4" s="561"/>
      <c r="M4" s="562"/>
      <c r="N4" s="563" t="s">
        <v>104</v>
      </c>
      <c r="O4" s="564"/>
      <c r="P4" s="565"/>
      <c r="S4" s="54"/>
    </row>
    <row r="5" spans="2:19" ht="16.5" customHeight="1" thickBot="1" x14ac:dyDescent="0.3">
      <c r="B5" s="544"/>
      <c r="C5" s="566" t="s">
        <v>103</v>
      </c>
      <c r="D5" s="567"/>
      <c r="E5" s="567"/>
      <c r="F5" s="567"/>
      <c r="G5" s="567"/>
      <c r="H5" s="567"/>
      <c r="I5" s="567"/>
      <c r="J5" s="567"/>
      <c r="K5" s="567"/>
      <c r="L5" s="567"/>
      <c r="M5" s="568"/>
      <c r="N5" s="569" t="s">
        <v>102</v>
      </c>
      <c r="O5" s="570"/>
      <c r="P5" s="571"/>
      <c r="S5" s="54"/>
    </row>
    <row r="6" spans="2:19" ht="13" thickBot="1" x14ac:dyDescent="0.3">
      <c r="B6" s="10"/>
      <c r="C6" s="10"/>
      <c r="D6" s="10"/>
      <c r="E6" s="10"/>
      <c r="F6" s="10"/>
      <c r="G6" s="10"/>
      <c r="H6" s="10"/>
      <c r="I6" s="10"/>
      <c r="J6" s="10"/>
      <c r="K6" s="10"/>
      <c r="L6" s="10"/>
      <c r="M6" s="10"/>
      <c r="N6" s="10"/>
      <c r="O6" s="10"/>
      <c r="P6" s="10"/>
      <c r="S6" s="54"/>
    </row>
    <row r="7" spans="2:19" x14ac:dyDescent="0.25">
      <c r="B7" s="575" t="s">
        <v>101</v>
      </c>
      <c r="C7" s="576"/>
      <c r="D7" s="576"/>
      <c r="E7" s="576"/>
      <c r="F7" s="576"/>
      <c r="G7" s="576"/>
      <c r="H7" s="576"/>
      <c r="I7" s="576"/>
      <c r="J7" s="576"/>
      <c r="K7" s="576"/>
      <c r="L7" s="576"/>
      <c r="M7" s="576"/>
      <c r="N7" s="576"/>
      <c r="O7" s="576"/>
      <c r="P7" s="577"/>
      <c r="S7" s="54"/>
    </row>
    <row r="8" spans="2:19" ht="13" thickBot="1" x14ac:dyDescent="0.3">
      <c r="B8" s="578"/>
      <c r="C8" s="579"/>
      <c r="D8" s="579"/>
      <c r="E8" s="579"/>
      <c r="F8" s="579"/>
      <c r="G8" s="579"/>
      <c r="H8" s="579"/>
      <c r="I8" s="579"/>
      <c r="J8" s="579"/>
      <c r="K8" s="579"/>
      <c r="L8" s="579"/>
      <c r="M8" s="579"/>
      <c r="N8" s="579"/>
      <c r="O8" s="579"/>
      <c r="P8" s="580"/>
    </row>
    <row r="9" spans="2:19" ht="6.75" customHeight="1" thickBot="1" x14ac:dyDescent="0.3">
      <c r="B9" s="581"/>
      <c r="C9" s="581"/>
      <c r="D9" s="581"/>
      <c r="E9" s="581"/>
      <c r="F9" s="581"/>
      <c r="G9" s="581"/>
      <c r="H9" s="581"/>
      <c r="I9" s="581"/>
      <c r="J9" s="581"/>
      <c r="K9" s="581"/>
      <c r="L9" s="581"/>
      <c r="M9" s="581"/>
      <c r="N9" s="581"/>
      <c r="O9" s="581"/>
      <c r="P9" s="581"/>
    </row>
    <row r="10" spans="2:19" ht="26.25" customHeight="1" thickBot="1" x14ac:dyDescent="0.3">
      <c r="B10" s="53" t="s">
        <v>100</v>
      </c>
      <c r="C10" s="322">
        <v>2024</v>
      </c>
      <c r="D10" s="323"/>
      <c r="E10" s="323"/>
      <c r="F10" s="323"/>
      <c r="G10" s="323"/>
      <c r="H10" s="323"/>
      <c r="I10" s="324"/>
      <c r="J10" s="582" t="s">
        <v>99</v>
      </c>
      <c r="K10" s="583"/>
      <c r="L10" s="583"/>
      <c r="M10" s="583"/>
      <c r="N10" s="338" t="s">
        <v>98</v>
      </c>
      <c r="O10" s="339"/>
      <c r="P10" s="340"/>
    </row>
    <row r="11" spans="2:19" ht="4.5" customHeight="1" thickBot="1" x14ac:dyDescent="0.3">
      <c r="B11" s="584"/>
      <c r="C11" s="585"/>
      <c r="D11" s="585"/>
      <c r="E11" s="585"/>
      <c r="F11" s="585"/>
      <c r="G11" s="585"/>
      <c r="H11" s="585"/>
      <c r="I11" s="585"/>
      <c r="J11" s="585"/>
      <c r="K11" s="585"/>
      <c r="L11" s="585"/>
      <c r="M11" s="585"/>
      <c r="N11" s="585"/>
      <c r="O11" s="585"/>
      <c r="P11" s="586"/>
    </row>
    <row r="12" spans="2:19" ht="13.5" thickBot="1" x14ac:dyDescent="0.35">
      <c r="B12" s="51" t="s">
        <v>97</v>
      </c>
      <c r="C12" s="587" t="s">
        <v>13</v>
      </c>
      <c r="D12" s="587"/>
      <c r="E12" s="587"/>
      <c r="F12" s="587"/>
      <c r="G12" s="587"/>
      <c r="H12" s="587"/>
      <c r="I12" s="587"/>
      <c r="J12" s="587"/>
      <c r="K12" s="587"/>
      <c r="L12" s="587"/>
      <c r="M12" s="587"/>
      <c r="N12" s="587"/>
      <c r="O12" s="587"/>
      <c r="P12" s="588"/>
    </row>
    <row r="13" spans="2:19" ht="4.5" customHeight="1" thickBot="1" x14ac:dyDescent="0.35">
      <c r="B13" s="589"/>
      <c r="C13" s="590"/>
      <c r="D13" s="590"/>
      <c r="E13" s="590"/>
      <c r="F13" s="590"/>
      <c r="G13" s="590"/>
      <c r="H13" s="590"/>
      <c r="I13" s="590"/>
      <c r="J13" s="590"/>
      <c r="K13" s="590"/>
      <c r="L13" s="590"/>
      <c r="M13" s="590"/>
      <c r="N13" s="590"/>
      <c r="O13" s="590"/>
      <c r="P13" s="591"/>
    </row>
    <row r="14" spans="2:19" ht="18" customHeight="1" thickBot="1" x14ac:dyDescent="0.3">
      <c r="B14" s="51" t="s">
        <v>96</v>
      </c>
      <c r="C14" s="592" t="s">
        <v>95</v>
      </c>
      <c r="D14" s="593"/>
      <c r="E14" s="593"/>
      <c r="F14" s="593"/>
      <c r="G14" s="593"/>
      <c r="H14" s="593"/>
      <c r="I14" s="593"/>
      <c r="J14" s="593"/>
      <c r="K14" s="593"/>
      <c r="L14" s="593"/>
      <c r="M14" s="593"/>
      <c r="N14" s="593"/>
      <c r="O14" s="593"/>
      <c r="P14" s="594"/>
    </row>
    <row r="15" spans="2:19" ht="4.5" customHeight="1" thickBot="1" x14ac:dyDescent="0.35">
      <c r="B15" s="572"/>
      <c r="C15" s="573"/>
      <c r="D15" s="573"/>
      <c r="E15" s="573"/>
      <c r="F15" s="573"/>
      <c r="G15" s="573"/>
      <c r="H15" s="573"/>
      <c r="I15" s="573"/>
      <c r="J15" s="573"/>
      <c r="K15" s="573"/>
      <c r="L15" s="573"/>
      <c r="M15" s="573"/>
      <c r="N15" s="573"/>
      <c r="O15" s="573"/>
      <c r="P15" s="574"/>
    </row>
    <row r="16" spans="2:19" ht="32.25" customHeight="1" thickBot="1" x14ac:dyDescent="0.3">
      <c r="B16" s="51" t="s">
        <v>94</v>
      </c>
      <c r="C16" s="592" t="s">
        <v>93</v>
      </c>
      <c r="D16" s="593"/>
      <c r="E16" s="593"/>
      <c r="F16" s="593"/>
      <c r="G16" s="593"/>
      <c r="H16" s="593"/>
      <c r="I16" s="593"/>
      <c r="J16" s="593"/>
      <c r="K16" s="593"/>
      <c r="L16" s="593"/>
      <c r="M16" s="593"/>
      <c r="N16" s="593"/>
      <c r="O16" s="593"/>
      <c r="P16" s="594"/>
    </row>
    <row r="17" spans="2:19" ht="4.5" customHeight="1" thickBot="1" x14ac:dyDescent="0.35">
      <c r="B17" s="572"/>
      <c r="C17" s="573"/>
      <c r="D17" s="573"/>
      <c r="E17" s="573"/>
      <c r="F17" s="573"/>
      <c r="G17" s="573"/>
      <c r="H17" s="573"/>
      <c r="I17" s="573"/>
      <c r="J17" s="573"/>
      <c r="K17" s="573"/>
      <c r="L17" s="573"/>
      <c r="M17" s="573"/>
      <c r="N17" s="573"/>
      <c r="O17" s="573"/>
      <c r="P17" s="574"/>
    </row>
    <row r="18" spans="2:19" ht="26.25" customHeight="1" thickBot="1" x14ac:dyDescent="0.3">
      <c r="B18" s="51" t="s">
        <v>92</v>
      </c>
      <c r="C18" s="598" t="s">
        <v>314</v>
      </c>
      <c r="D18" s="599"/>
      <c r="E18" s="599"/>
      <c r="F18" s="599"/>
      <c r="G18" s="599"/>
      <c r="H18" s="599"/>
      <c r="I18" s="599"/>
      <c r="J18" s="599"/>
      <c r="K18" s="599"/>
      <c r="L18" s="599"/>
      <c r="M18" s="599"/>
      <c r="N18" s="599"/>
      <c r="O18" s="599"/>
      <c r="P18" s="600"/>
    </row>
    <row r="19" spans="2:19" ht="4.5" customHeight="1" thickBot="1" x14ac:dyDescent="0.35">
      <c r="B19" s="601"/>
      <c r="C19" s="601"/>
      <c r="D19" s="601"/>
      <c r="E19" s="601"/>
      <c r="F19" s="601"/>
      <c r="G19" s="601"/>
      <c r="H19" s="601"/>
      <c r="I19" s="601"/>
      <c r="J19" s="601"/>
      <c r="K19" s="601"/>
      <c r="L19" s="601"/>
      <c r="M19" s="601"/>
      <c r="N19" s="601"/>
      <c r="O19" s="601"/>
      <c r="P19" s="601"/>
    </row>
    <row r="20" spans="2:19" ht="17.25" customHeight="1" thickBot="1" x14ac:dyDescent="0.35">
      <c r="B20" s="602" t="s">
        <v>91</v>
      </c>
      <c r="C20" s="603"/>
      <c r="D20" s="603"/>
      <c r="E20" s="603"/>
      <c r="F20" s="603"/>
      <c r="G20" s="603"/>
      <c r="H20" s="603"/>
      <c r="I20" s="603"/>
      <c r="J20" s="603"/>
      <c r="K20" s="603"/>
      <c r="L20" s="603"/>
      <c r="M20" s="603"/>
      <c r="N20" s="603"/>
      <c r="O20" s="603"/>
      <c r="P20" s="604"/>
    </row>
    <row r="21" spans="2:19" ht="4.5" customHeight="1" thickBot="1" x14ac:dyDescent="0.35">
      <c r="B21" s="605"/>
      <c r="C21" s="606"/>
      <c r="D21" s="606"/>
      <c r="E21" s="606"/>
      <c r="F21" s="606"/>
      <c r="G21" s="606"/>
      <c r="H21" s="606"/>
      <c r="I21" s="606"/>
      <c r="J21" s="606"/>
      <c r="K21" s="606"/>
      <c r="L21" s="606"/>
      <c r="M21" s="606"/>
      <c r="N21" s="606"/>
      <c r="O21" s="606"/>
      <c r="P21" s="607"/>
    </row>
    <row r="22" spans="2:19" ht="59.25" customHeight="1" thickBot="1" x14ac:dyDescent="0.3">
      <c r="B22" s="51" t="s">
        <v>90</v>
      </c>
      <c r="C22" s="518" t="s">
        <v>89</v>
      </c>
      <c r="D22" s="608"/>
      <c r="E22" s="608"/>
      <c r="F22" s="608"/>
      <c r="G22" s="608"/>
      <c r="H22" s="608"/>
      <c r="I22" s="608"/>
      <c r="J22" s="608"/>
      <c r="K22" s="608"/>
      <c r="L22" s="608"/>
      <c r="M22" s="608"/>
      <c r="N22" s="608"/>
      <c r="O22" s="608"/>
      <c r="P22" s="609"/>
    </row>
    <row r="23" spans="2:19" ht="4.5" customHeight="1" thickBot="1" x14ac:dyDescent="0.35">
      <c r="B23" s="572"/>
      <c r="C23" s="573"/>
      <c r="D23" s="573"/>
      <c r="E23" s="573"/>
      <c r="F23" s="573"/>
      <c r="G23" s="573"/>
      <c r="H23" s="573"/>
      <c r="I23" s="573"/>
      <c r="J23" s="573"/>
      <c r="K23" s="573"/>
      <c r="L23" s="573"/>
      <c r="M23" s="573"/>
      <c r="N23" s="573"/>
      <c r="O23" s="573"/>
      <c r="P23" s="574"/>
    </row>
    <row r="24" spans="2:19" ht="30.75" customHeight="1" x14ac:dyDescent="0.25">
      <c r="B24" s="610" t="s">
        <v>88</v>
      </c>
      <c r="C24" s="612" t="s">
        <v>87</v>
      </c>
      <c r="D24" s="613"/>
      <c r="E24" s="613"/>
      <c r="F24" s="613"/>
      <c r="G24" s="613"/>
      <c r="H24" s="613"/>
      <c r="I24" s="613"/>
      <c r="J24" s="613"/>
      <c r="K24" s="613"/>
      <c r="L24" s="613"/>
      <c r="M24" s="613"/>
      <c r="N24" s="613"/>
      <c r="O24" s="613"/>
      <c r="P24" s="614"/>
    </row>
    <row r="25" spans="2:19" ht="33.75" customHeight="1" thickBot="1" x14ac:dyDescent="0.3">
      <c r="B25" s="611"/>
      <c r="C25" s="615" t="s">
        <v>86</v>
      </c>
      <c r="D25" s="616"/>
      <c r="E25" s="616"/>
      <c r="F25" s="616"/>
      <c r="G25" s="616"/>
      <c r="H25" s="616"/>
      <c r="I25" s="616"/>
      <c r="J25" s="616"/>
      <c r="K25" s="616"/>
      <c r="L25" s="616"/>
      <c r="M25" s="616"/>
      <c r="N25" s="616"/>
      <c r="O25" s="616"/>
      <c r="P25" s="617"/>
    </row>
    <row r="26" spans="2:19" ht="4.5" customHeight="1" thickBot="1" x14ac:dyDescent="0.35">
      <c r="B26" s="572"/>
      <c r="C26" s="573"/>
      <c r="D26" s="573"/>
      <c r="E26" s="573"/>
      <c r="F26" s="573"/>
      <c r="G26" s="573"/>
      <c r="H26" s="573"/>
      <c r="I26" s="573"/>
      <c r="J26" s="573"/>
      <c r="K26" s="573"/>
      <c r="L26" s="573"/>
      <c r="M26" s="573"/>
      <c r="N26" s="573"/>
      <c r="O26" s="573"/>
      <c r="P26" s="574"/>
    </row>
    <row r="27" spans="2:19" s="3" customFormat="1" ht="19.5" customHeight="1" thickBot="1" x14ac:dyDescent="0.4">
      <c r="B27" s="51" t="s">
        <v>85</v>
      </c>
      <c r="C27" s="52">
        <v>0.01</v>
      </c>
      <c r="D27" s="618" t="s">
        <v>84</v>
      </c>
      <c r="E27" s="618"/>
      <c r="F27" s="618"/>
      <c r="G27" s="618"/>
      <c r="H27" s="618"/>
      <c r="I27" s="618"/>
      <c r="J27" s="618"/>
      <c r="K27" s="618"/>
      <c r="L27" s="618"/>
      <c r="M27" s="618"/>
      <c r="N27" s="618"/>
      <c r="O27" s="618"/>
      <c r="P27" s="619"/>
      <c r="S27" s="22"/>
    </row>
    <row r="28" spans="2:19" ht="4.5" customHeight="1" thickBot="1" x14ac:dyDescent="0.35">
      <c r="B28" s="595"/>
      <c r="C28" s="596"/>
      <c r="D28" s="596"/>
      <c r="E28" s="596"/>
      <c r="F28" s="596"/>
      <c r="G28" s="596"/>
      <c r="H28" s="596"/>
      <c r="I28" s="596"/>
      <c r="J28" s="596"/>
      <c r="K28" s="596"/>
      <c r="L28" s="596"/>
      <c r="M28" s="596"/>
      <c r="N28" s="596"/>
      <c r="O28" s="596"/>
      <c r="P28" s="597"/>
    </row>
    <row r="29" spans="2:19" s="3" customFormat="1" ht="19.5" customHeight="1" thickBot="1" x14ac:dyDescent="0.4">
      <c r="B29" s="51" t="s">
        <v>83</v>
      </c>
      <c r="C29" s="50" t="s">
        <v>82</v>
      </c>
      <c r="D29" s="621" t="s">
        <v>81</v>
      </c>
      <c r="E29" s="622"/>
      <c r="F29" s="622"/>
      <c r="G29" s="623"/>
      <c r="H29" s="624" t="s">
        <v>80</v>
      </c>
      <c r="I29" s="624"/>
      <c r="J29" s="624"/>
      <c r="K29" s="621" t="s">
        <v>79</v>
      </c>
      <c r="L29" s="622"/>
      <c r="M29" s="623"/>
      <c r="N29" s="625" t="s">
        <v>78</v>
      </c>
      <c r="O29" s="626"/>
      <c r="P29" s="49" t="s">
        <v>77</v>
      </c>
      <c r="S29" s="22"/>
    </row>
    <row r="30" spans="2:19" ht="4.5" customHeight="1" thickBot="1" x14ac:dyDescent="0.35">
      <c r="B30" s="627"/>
      <c r="C30" s="601"/>
      <c r="D30" s="601"/>
      <c r="E30" s="601"/>
      <c r="F30" s="601"/>
      <c r="G30" s="601"/>
      <c r="H30" s="601"/>
      <c r="I30" s="601"/>
      <c r="J30" s="601"/>
      <c r="K30" s="601"/>
      <c r="L30" s="601"/>
      <c r="M30" s="601"/>
      <c r="N30" s="601"/>
      <c r="O30" s="601"/>
      <c r="P30" s="628"/>
    </row>
    <row r="31" spans="2:19" ht="13.5" thickBot="1" x14ac:dyDescent="0.35">
      <c r="B31" s="48" t="s">
        <v>69</v>
      </c>
      <c r="C31" s="620" t="s">
        <v>76</v>
      </c>
      <c r="D31" s="587"/>
      <c r="E31" s="587"/>
      <c r="F31" s="587"/>
      <c r="G31" s="587"/>
      <c r="H31" s="587"/>
      <c r="I31" s="587"/>
      <c r="J31" s="587"/>
      <c r="K31" s="587"/>
      <c r="L31" s="587"/>
      <c r="M31" s="587"/>
      <c r="N31" s="587"/>
      <c r="O31" s="587"/>
      <c r="P31" s="588"/>
    </row>
    <row r="32" spans="2:19" ht="4.5" customHeight="1" thickBot="1" x14ac:dyDescent="0.35">
      <c r="B32" s="572"/>
      <c r="C32" s="573"/>
      <c r="D32" s="573"/>
      <c r="E32" s="573"/>
      <c r="F32" s="573"/>
      <c r="G32" s="573"/>
      <c r="H32" s="573"/>
      <c r="I32" s="573"/>
      <c r="J32" s="573"/>
      <c r="K32" s="573"/>
      <c r="L32" s="573"/>
      <c r="M32" s="573"/>
      <c r="N32" s="573"/>
      <c r="O32" s="573"/>
      <c r="P32" s="574"/>
    </row>
    <row r="33" spans="2:19" ht="13.5" thickBot="1" x14ac:dyDescent="0.35">
      <c r="B33" s="48" t="s">
        <v>75</v>
      </c>
      <c r="C33" s="629" t="s">
        <v>35</v>
      </c>
      <c r="D33" s="587"/>
      <c r="E33" s="587"/>
      <c r="F33" s="587"/>
      <c r="G33" s="587"/>
      <c r="H33" s="587"/>
      <c r="I33" s="587"/>
      <c r="J33" s="587"/>
      <c r="K33" s="587"/>
      <c r="L33" s="587"/>
      <c r="M33" s="587"/>
      <c r="N33" s="587"/>
      <c r="O33" s="587"/>
      <c r="P33" s="588"/>
    </row>
    <row r="34" spans="2:19" ht="4.5" customHeight="1" thickBot="1" x14ac:dyDescent="0.35">
      <c r="B34" s="572"/>
      <c r="C34" s="573"/>
      <c r="D34" s="573"/>
      <c r="E34" s="573"/>
      <c r="F34" s="573"/>
      <c r="G34" s="573"/>
      <c r="H34" s="573"/>
      <c r="I34" s="573"/>
      <c r="J34" s="573"/>
      <c r="K34" s="573"/>
      <c r="L34" s="573"/>
      <c r="M34" s="573"/>
      <c r="N34" s="573"/>
      <c r="O34" s="573"/>
      <c r="P34" s="574"/>
    </row>
    <row r="35" spans="2:19" ht="13.5" thickBot="1" x14ac:dyDescent="0.35">
      <c r="B35" s="48" t="s">
        <v>74</v>
      </c>
      <c r="C35" s="629" t="s">
        <v>35</v>
      </c>
      <c r="D35" s="587"/>
      <c r="E35" s="587"/>
      <c r="F35" s="587"/>
      <c r="G35" s="587"/>
      <c r="H35" s="587"/>
      <c r="I35" s="587"/>
      <c r="J35" s="587"/>
      <c r="K35" s="587"/>
      <c r="L35" s="587"/>
      <c r="M35" s="587"/>
      <c r="N35" s="587"/>
      <c r="O35" s="587"/>
      <c r="P35" s="588"/>
    </row>
    <row r="36" spans="2:19" ht="4.5" customHeight="1" thickBot="1" x14ac:dyDescent="0.35">
      <c r="B36" s="589"/>
      <c r="C36" s="590"/>
      <c r="D36" s="590"/>
      <c r="E36" s="590"/>
      <c r="F36" s="590"/>
      <c r="G36" s="590"/>
      <c r="H36" s="590"/>
      <c r="I36" s="590"/>
      <c r="J36" s="590"/>
      <c r="K36" s="590"/>
      <c r="L36" s="590"/>
      <c r="M36" s="590"/>
      <c r="N36" s="590"/>
      <c r="O36" s="590"/>
      <c r="P36" s="591"/>
    </row>
    <row r="37" spans="2:19" ht="16.5" customHeight="1" thickBot="1" x14ac:dyDescent="0.35">
      <c r="B37" s="48" t="s">
        <v>73</v>
      </c>
      <c r="C37" s="620" t="s">
        <v>35</v>
      </c>
      <c r="D37" s="587"/>
      <c r="E37" s="587"/>
      <c r="F37" s="587"/>
      <c r="G37" s="587"/>
      <c r="H37" s="587"/>
      <c r="I37" s="587"/>
      <c r="J37" s="587"/>
      <c r="K37" s="587"/>
      <c r="L37" s="587"/>
      <c r="M37" s="587"/>
      <c r="N37" s="587"/>
      <c r="O37" s="587"/>
      <c r="P37" s="588"/>
    </row>
    <row r="38" spans="2:19" ht="4.5" customHeight="1" thickBot="1" x14ac:dyDescent="0.35">
      <c r="B38" s="40"/>
      <c r="C38" s="40"/>
      <c r="D38" s="40"/>
      <c r="E38" s="40"/>
      <c r="F38" s="40"/>
      <c r="G38" s="40"/>
      <c r="H38" s="40"/>
      <c r="I38" s="40"/>
      <c r="J38" s="40"/>
      <c r="K38" s="40"/>
      <c r="L38" s="40"/>
      <c r="M38" s="40"/>
      <c r="N38" s="40"/>
      <c r="O38" s="40"/>
      <c r="P38" s="40"/>
    </row>
    <row r="39" spans="2:19" ht="13.5" thickBot="1" x14ac:dyDescent="0.35">
      <c r="B39" s="633" t="s">
        <v>72</v>
      </c>
      <c r="C39" s="634"/>
      <c r="D39" s="634"/>
      <c r="E39" s="634"/>
      <c r="F39" s="634"/>
      <c r="G39" s="634"/>
      <c r="H39" s="634"/>
      <c r="I39" s="634"/>
      <c r="J39" s="634"/>
      <c r="K39" s="634"/>
      <c r="L39" s="634"/>
      <c r="M39" s="634"/>
      <c r="N39" s="634"/>
      <c r="O39" s="635"/>
      <c r="P39" s="636"/>
    </row>
    <row r="40" spans="2:19" s="45" customFormat="1" ht="21.75" customHeight="1" x14ac:dyDescent="0.35">
      <c r="B40" s="47" t="s">
        <v>71</v>
      </c>
      <c r="C40" s="637" t="s">
        <v>70</v>
      </c>
      <c r="D40" s="638"/>
      <c r="E40" s="638"/>
      <c r="F40" s="638"/>
      <c r="G40" s="639"/>
      <c r="H40" s="637" t="s">
        <v>69</v>
      </c>
      <c r="I40" s="638"/>
      <c r="J40" s="638"/>
      <c r="K40" s="638"/>
      <c r="L40" s="639"/>
      <c r="M40" s="637" t="s">
        <v>68</v>
      </c>
      <c r="N40" s="638"/>
      <c r="O40" s="640"/>
      <c r="P40" s="639"/>
      <c r="S40" s="46"/>
    </row>
    <row r="41" spans="2:19" s="3" customFormat="1" ht="80.5" x14ac:dyDescent="0.35">
      <c r="B41" s="44" t="str">
        <f>+C24</f>
        <v>Numerador : Número de expedientes de cobro coactivo gestionados en el trimestre (número de expedientes de cobro coactivo al finalizar el trimestre + número de expedientes de cobro coactivo recibidos en el trimestre - número de expedientes de cobro coactivo a al iniciar el trimestre)</v>
      </c>
      <c r="C41" s="641" t="s">
        <v>67</v>
      </c>
      <c r="D41" s="642"/>
      <c r="E41" s="642"/>
      <c r="F41" s="642"/>
      <c r="G41" s="643"/>
      <c r="H41" s="476" t="s">
        <v>66</v>
      </c>
      <c r="I41" s="476"/>
      <c r="J41" s="476"/>
      <c r="K41" s="476"/>
      <c r="L41" s="476"/>
      <c r="M41" s="476" t="s">
        <v>65</v>
      </c>
      <c r="N41" s="476"/>
      <c r="O41" s="476"/>
      <c r="P41" s="477"/>
      <c r="S41" s="22"/>
    </row>
    <row r="42" spans="2:19" s="3" customFormat="1" ht="58" thickBot="1" x14ac:dyDescent="0.4">
      <c r="B42" s="43" t="str">
        <f>+C25</f>
        <v>Denominador: Número de expedientes de cobro coactivo a gestionar en el trimestre (número de expedientes de cobro coactivo al inicar el trimestrre + número de expedientes de cobro coactivo que ingresó en el trimestre)</v>
      </c>
      <c r="C42" s="644" t="s">
        <v>67</v>
      </c>
      <c r="D42" s="645"/>
      <c r="E42" s="645"/>
      <c r="F42" s="645"/>
      <c r="G42" s="646"/>
      <c r="H42" s="647" t="s">
        <v>66</v>
      </c>
      <c r="I42" s="647"/>
      <c r="J42" s="647"/>
      <c r="K42" s="647"/>
      <c r="L42" s="647"/>
      <c r="M42" s="647" t="s">
        <v>65</v>
      </c>
      <c r="N42" s="647"/>
      <c r="O42" s="647"/>
      <c r="P42" s="648"/>
      <c r="S42" s="22"/>
    </row>
    <row r="43" spans="2:19" ht="9" customHeight="1" thickBot="1" x14ac:dyDescent="0.35">
      <c r="B43" s="42"/>
      <c r="C43" s="42"/>
      <c r="D43" s="42"/>
      <c r="E43" s="42"/>
      <c r="F43" s="42"/>
      <c r="G43" s="42"/>
      <c r="H43" s="42"/>
      <c r="I43" s="42"/>
      <c r="J43" s="42"/>
      <c r="K43" s="42"/>
      <c r="L43" s="42"/>
      <c r="M43" s="42"/>
      <c r="N43" s="42"/>
      <c r="O43" s="42"/>
      <c r="P43" s="42"/>
    </row>
    <row r="44" spans="2:19" ht="13.5" customHeight="1" thickBot="1" x14ac:dyDescent="0.35">
      <c r="B44" s="602" t="s">
        <v>64</v>
      </c>
      <c r="C44" s="603"/>
      <c r="D44" s="603"/>
      <c r="E44" s="603"/>
      <c r="F44" s="603"/>
      <c r="G44" s="603"/>
      <c r="H44" s="603"/>
      <c r="I44" s="603"/>
      <c r="J44" s="603"/>
      <c r="K44" s="603"/>
      <c r="L44" s="603"/>
      <c r="M44" s="603"/>
      <c r="N44" s="603"/>
      <c r="O44" s="603"/>
      <c r="P44" s="604"/>
    </row>
    <row r="45" spans="2:19" ht="4.5" customHeight="1" thickBot="1" x14ac:dyDescent="0.35">
      <c r="B45" s="41"/>
      <c r="C45" s="40"/>
      <c r="D45" s="40"/>
      <c r="E45" s="40"/>
      <c r="F45" s="40"/>
      <c r="G45" s="40"/>
      <c r="H45" s="40"/>
      <c r="I45" s="40"/>
      <c r="J45" s="40"/>
      <c r="K45" s="40"/>
      <c r="L45" s="40"/>
      <c r="M45" s="40"/>
      <c r="N45" s="40"/>
      <c r="O45" s="40"/>
      <c r="P45" s="39"/>
    </row>
    <row r="46" spans="2:19" ht="27.75" customHeight="1" x14ac:dyDescent="0.3">
      <c r="B46" s="610" t="s">
        <v>63</v>
      </c>
      <c r="C46" s="38" t="s">
        <v>62</v>
      </c>
      <c r="D46" s="37" t="s">
        <v>61</v>
      </c>
      <c r="E46" s="37" t="s">
        <v>60</v>
      </c>
      <c r="F46" s="37" t="s">
        <v>59</v>
      </c>
      <c r="G46" s="37" t="s">
        <v>58</v>
      </c>
      <c r="H46" s="37" t="s">
        <v>57</v>
      </c>
      <c r="I46" s="37" t="s">
        <v>56</v>
      </c>
      <c r="J46" s="37" t="s">
        <v>55</v>
      </c>
      <c r="K46" s="37" t="s">
        <v>54</v>
      </c>
      <c r="L46" s="37" t="s">
        <v>53</v>
      </c>
      <c r="M46" s="37" t="s">
        <v>52</v>
      </c>
      <c r="N46" s="37" t="s">
        <v>51</v>
      </c>
      <c r="O46" s="37" t="s">
        <v>50</v>
      </c>
      <c r="P46" s="36" t="s">
        <v>298</v>
      </c>
    </row>
    <row r="47" spans="2:19" ht="13" x14ac:dyDescent="0.3">
      <c r="B47" s="649"/>
      <c r="C47" s="35" t="s">
        <v>49</v>
      </c>
      <c r="D47" s="33"/>
      <c r="E47" s="33"/>
      <c r="F47" s="34">
        <v>0.01</v>
      </c>
      <c r="G47" s="33"/>
      <c r="H47" s="33"/>
      <c r="I47" s="34">
        <v>0.01</v>
      </c>
      <c r="J47" s="33"/>
      <c r="K47" s="33"/>
      <c r="L47" s="34">
        <v>0.01</v>
      </c>
      <c r="M47" s="33"/>
      <c r="N47" s="33"/>
      <c r="O47" s="32">
        <v>0.01</v>
      </c>
      <c r="P47" s="31">
        <v>0.01</v>
      </c>
    </row>
    <row r="48" spans="2:19" ht="13" x14ac:dyDescent="0.3">
      <c r="B48" s="649"/>
      <c r="C48" s="30" t="s">
        <v>48</v>
      </c>
      <c r="D48" s="29"/>
      <c r="E48" s="29"/>
      <c r="F48" s="28">
        <f>+'4.1 REGISTRO EXPED COBRO COACT'!D15</f>
        <v>4.6820405310971348E-2</v>
      </c>
      <c r="G48" s="29"/>
      <c r="H48" s="29"/>
      <c r="I48" s="28">
        <f>+'4.1 REGISTRO EXPED COBRO COACT'!F15</f>
        <v>-2.272340425531915E-2</v>
      </c>
      <c r="J48" s="29"/>
      <c r="K48" s="29"/>
      <c r="L48" s="28">
        <f>+'4.1 REGISTRO EXPED COBRO COACT'!H15</f>
        <v>5.0939050318922749E-2</v>
      </c>
      <c r="M48" s="29"/>
      <c r="N48" s="29"/>
      <c r="O48" s="28">
        <f>+'4.1 REGISTRO EXPED COBRO COACT'!J15</f>
        <v>1.6068559185859668E-2</v>
      </c>
      <c r="P48" s="27">
        <f>+'4.1 REGISTRO EXPED COBRO COACT'!L15</f>
        <v>2.2776152640108654E-2</v>
      </c>
    </row>
    <row r="49" spans="2:19" s="3" customFormat="1" ht="16.5" customHeight="1" thickBot="1" x14ac:dyDescent="0.4">
      <c r="B49" s="611"/>
      <c r="C49" s="26" t="s">
        <v>47</v>
      </c>
      <c r="D49" s="25"/>
      <c r="E49" s="25"/>
      <c r="F49" s="23">
        <f>+F48</f>
        <v>4.6820405310971348E-2</v>
      </c>
      <c r="G49" s="24"/>
      <c r="H49" s="24"/>
      <c r="I49" s="23">
        <f>+I48</f>
        <v>-2.272340425531915E-2</v>
      </c>
      <c r="J49" s="24"/>
      <c r="K49" s="24"/>
      <c r="L49" s="23">
        <f>+L48</f>
        <v>5.0939050318922749E-2</v>
      </c>
      <c r="M49" s="24"/>
      <c r="N49" s="24"/>
      <c r="O49" s="23">
        <f>+O48</f>
        <v>1.6068559185859668E-2</v>
      </c>
      <c r="P49" s="23">
        <f>+P48</f>
        <v>2.2776152640108654E-2</v>
      </c>
      <c r="S49" s="22"/>
    </row>
    <row r="50" spans="2:19" ht="4.5" customHeight="1" thickBot="1" x14ac:dyDescent="0.35">
      <c r="B50" s="21">
        <v>0.9</v>
      </c>
      <c r="C50" s="20"/>
      <c r="D50" s="20"/>
      <c r="E50" s="20"/>
      <c r="F50" s="19">
        <f>+$C$27</f>
        <v>0.01</v>
      </c>
      <c r="G50" s="20"/>
      <c r="H50" s="20"/>
      <c r="I50" s="19">
        <f>+$C$27</f>
        <v>0.01</v>
      </c>
      <c r="J50" s="20"/>
      <c r="K50" s="20"/>
      <c r="L50" s="19">
        <f>+$C$27</f>
        <v>0.01</v>
      </c>
      <c r="M50" s="20"/>
      <c r="N50" s="20"/>
      <c r="O50" s="19">
        <f>+$C$27</f>
        <v>0.01</v>
      </c>
      <c r="P50" s="19">
        <f>+$C$27</f>
        <v>0.01</v>
      </c>
    </row>
    <row r="51" spans="2:19" ht="22.5" customHeight="1" thickBot="1" x14ac:dyDescent="0.3">
      <c r="B51" s="630" t="s">
        <v>46</v>
      </c>
      <c r="C51" s="631"/>
      <c r="D51" s="631"/>
      <c r="E51" s="631"/>
      <c r="F51" s="631"/>
      <c r="G51" s="631"/>
      <c r="H51" s="631"/>
      <c r="I51" s="631"/>
      <c r="J51" s="631"/>
      <c r="K51" s="631"/>
      <c r="L51" s="631"/>
      <c r="M51" s="631"/>
      <c r="N51" s="631"/>
      <c r="O51" s="631"/>
      <c r="P51" s="632"/>
    </row>
    <row r="52" spans="2:19" x14ac:dyDescent="0.25">
      <c r="B52" s="652"/>
      <c r="C52" s="653"/>
      <c r="D52" s="653"/>
      <c r="E52" s="653"/>
      <c r="F52" s="653"/>
      <c r="G52" s="653"/>
      <c r="H52" s="653"/>
      <c r="I52" s="653"/>
      <c r="J52" s="653"/>
      <c r="K52" s="653"/>
      <c r="L52" s="653"/>
      <c r="M52" s="653"/>
      <c r="N52" s="653"/>
      <c r="O52" s="653"/>
      <c r="P52" s="654"/>
    </row>
    <row r="53" spans="2:19" x14ac:dyDescent="0.25">
      <c r="B53" s="655"/>
      <c r="C53" s="656"/>
      <c r="D53" s="656"/>
      <c r="E53" s="656"/>
      <c r="F53" s="656"/>
      <c r="G53" s="656"/>
      <c r="H53" s="656"/>
      <c r="I53" s="656"/>
      <c r="J53" s="656"/>
      <c r="K53" s="656"/>
      <c r="L53" s="656"/>
      <c r="M53" s="656"/>
      <c r="N53" s="656"/>
      <c r="O53" s="656"/>
      <c r="P53" s="657"/>
    </row>
    <row r="54" spans="2:19" x14ac:dyDescent="0.25">
      <c r="B54" s="655"/>
      <c r="C54" s="656"/>
      <c r="D54" s="656"/>
      <c r="E54" s="656"/>
      <c r="F54" s="656"/>
      <c r="G54" s="656"/>
      <c r="H54" s="656"/>
      <c r="I54" s="656"/>
      <c r="J54" s="656"/>
      <c r="K54" s="656"/>
      <c r="L54" s="656"/>
      <c r="M54" s="656"/>
      <c r="N54" s="656"/>
      <c r="O54" s="656"/>
      <c r="P54" s="657"/>
    </row>
    <row r="55" spans="2:19" x14ac:dyDescent="0.25">
      <c r="B55" s="655"/>
      <c r="C55" s="656"/>
      <c r="D55" s="656"/>
      <c r="E55" s="656"/>
      <c r="F55" s="656"/>
      <c r="G55" s="656"/>
      <c r="H55" s="656"/>
      <c r="I55" s="656"/>
      <c r="J55" s="656"/>
      <c r="K55" s="656"/>
      <c r="L55" s="656"/>
      <c r="M55" s="656"/>
      <c r="N55" s="656"/>
      <c r="O55" s="656"/>
      <c r="P55" s="657"/>
    </row>
    <row r="56" spans="2:19" x14ac:dyDescent="0.25">
      <c r="B56" s="655"/>
      <c r="C56" s="656"/>
      <c r="D56" s="656"/>
      <c r="E56" s="656"/>
      <c r="F56" s="656"/>
      <c r="G56" s="656"/>
      <c r="H56" s="656"/>
      <c r="I56" s="656"/>
      <c r="J56" s="656"/>
      <c r="K56" s="656"/>
      <c r="L56" s="656"/>
      <c r="M56" s="656"/>
      <c r="N56" s="656"/>
      <c r="O56" s="656"/>
      <c r="P56" s="657"/>
    </row>
    <row r="57" spans="2:19" x14ac:dyDescent="0.25">
      <c r="B57" s="655"/>
      <c r="C57" s="656"/>
      <c r="D57" s="656"/>
      <c r="E57" s="656"/>
      <c r="F57" s="656"/>
      <c r="G57" s="656"/>
      <c r="H57" s="656"/>
      <c r="I57" s="656"/>
      <c r="J57" s="656"/>
      <c r="K57" s="656"/>
      <c r="L57" s="656"/>
      <c r="M57" s="656"/>
      <c r="N57" s="656"/>
      <c r="O57" s="656"/>
      <c r="P57" s="657"/>
    </row>
    <row r="58" spans="2:19" x14ac:dyDescent="0.25">
      <c r="B58" s="655"/>
      <c r="C58" s="656"/>
      <c r="D58" s="656"/>
      <c r="E58" s="656"/>
      <c r="F58" s="656"/>
      <c r="G58" s="656"/>
      <c r="H58" s="656"/>
      <c r="I58" s="656"/>
      <c r="J58" s="656"/>
      <c r="K58" s="656"/>
      <c r="L58" s="656"/>
      <c r="M58" s="656"/>
      <c r="N58" s="656"/>
      <c r="O58" s="656"/>
      <c r="P58" s="657"/>
    </row>
    <row r="59" spans="2:19" x14ac:dyDescent="0.25">
      <c r="B59" s="655"/>
      <c r="C59" s="656"/>
      <c r="D59" s="656"/>
      <c r="E59" s="656"/>
      <c r="F59" s="656"/>
      <c r="G59" s="656"/>
      <c r="H59" s="656"/>
      <c r="I59" s="656"/>
      <c r="J59" s="656"/>
      <c r="K59" s="656"/>
      <c r="L59" s="656"/>
      <c r="M59" s="656"/>
      <c r="N59" s="656"/>
      <c r="O59" s="656"/>
      <c r="P59" s="657"/>
    </row>
    <row r="60" spans="2:19" x14ac:dyDescent="0.25">
      <c r="B60" s="655"/>
      <c r="C60" s="656"/>
      <c r="D60" s="656"/>
      <c r="E60" s="656"/>
      <c r="F60" s="656"/>
      <c r="G60" s="656"/>
      <c r="H60" s="656"/>
      <c r="I60" s="656"/>
      <c r="J60" s="656"/>
      <c r="K60" s="656"/>
      <c r="L60" s="656"/>
      <c r="M60" s="656"/>
      <c r="N60" s="656"/>
      <c r="O60" s="656"/>
      <c r="P60" s="657"/>
    </row>
    <row r="61" spans="2:19" x14ac:dyDescent="0.25">
      <c r="B61" s="655"/>
      <c r="C61" s="656"/>
      <c r="D61" s="656"/>
      <c r="E61" s="656"/>
      <c r="F61" s="656"/>
      <c r="G61" s="656"/>
      <c r="H61" s="656"/>
      <c r="I61" s="656"/>
      <c r="J61" s="656"/>
      <c r="K61" s="656"/>
      <c r="L61" s="656"/>
      <c r="M61" s="656"/>
      <c r="N61" s="656"/>
      <c r="O61" s="656"/>
      <c r="P61" s="657"/>
    </row>
    <row r="62" spans="2:19" x14ac:dyDescent="0.25">
      <c r="B62" s="655"/>
      <c r="C62" s="656"/>
      <c r="D62" s="656"/>
      <c r="E62" s="656"/>
      <c r="F62" s="656"/>
      <c r="G62" s="656"/>
      <c r="H62" s="656"/>
      <c r="I62" s="656"/>
      <c r="J62" s="656"/>
      <c r="K62" s="656"/>
      <c r="L62" s="656"/>
      <c r="M62" s="656"/>
      <c r="N62" s="656"/>
      <c r="O62" s="656"/>
      <c r="P62" s="657"/>
    </row>
    <row r="63" spans="2:19" x14ac:dyDescent="0.25">
      <c r="B63" s="655"/>
      <c r="C63" s="656"/>
      <c r="D63" s="656"/>
      <c r="E63" s="656"/>
      <c r="F63" s="656"/>
      <c r="G63" s="656"/>
      <c r="H63" s="656"/>
      <c r="I63" s="656"/>
      <c r="J63" s="656"/>
      <c r="K63" s="656"/>
      <c r="L63" s="656"/>
      <c r="M63" s="656"/>
      <c r="N63" s="656"/>
      <c r="O63" s="656"/>
      <c r="P63" s="657"/>
    </row>
    <row r="64" spans="2:19" x14ac:dyDescent="0.25">
      <c r="B64" s="655"/>
      <c r="C64" s="656"/>
      <c r="D64" s="656"/>
      <c r="E64" s="656"/>
      <c r="F64" s="656"/>
      <c r="G64" s="656"/>
      <c r="H64" s="656"/>
      <c r="I64" s="656"/>
      <c r="J64" s="656"/>
      <c r="K64" s="656"/>
      <c r="L64" s="656"/>
      <c r="M64" s="656"/>
      <c r="N64" s="656"/>
      <c r="O64" s="656"/>
      <c r="P64" s="657"/>
    </row>
    <row r="65" spans="1:19" x14ac:dyDescent="0.25">
      <c r="B65" s="655"/>
      <c r="C65" s="656"/>
      <c r="D65" s="656"/>
      <c r="E65" s="656"/>
      <c r="F65" s="656"/>
      <c r="G65" s="656"/>
      <c r="H65" s="656"/>
      <c r="I65" s="656"/>
      <c r="J65" s="656"/>
      <c r="K65" s="656"/>
      <c r="L65" s="656"/>
      <c r="M65" s="656"/>
      <c r="N65" s="656"/>
      <c r="O65" s="656"/>
      <c r="P65" s="657"/>
    </row>
    <row r="66" spans="1:19" x14ac:dyDescent="0.25">
      <c r="B66" s="655"/>
      <c r="C66" s="656"/>
      <c r="D66" s="656"/>
      <c r="E66" s="656"/>
      <c r="F66" s="656"/>
      <c r="G66" s="656"/>
      <c r="H66" s="656"/>
      <c r="I66" s="656"/>
      <c r="J66" s="656"/>
      <c r="K66" s="656"/>
      <c r="L66" s="656"/>
      <c r="M66" s="656"/>
      <c r="N66" s="656"/>
      <c r="O66" s="656"/>
      <c r="P66" s="657"/>
    </row>
    <row r="67" spans="1:19" ht="13" thickBot="1" x14ac:dyDescent="0.3">
      <c r="B67" s="658"/>
      <c r="C67" s="659"/>
      <c r="D67" s="659"/>
      <c r="E67" s="659"/>
      <c r="F67" s="659"/>
      <c r="G67" s="659"/>
      <c r="H67" s="659"/>
      <c r="I67" s="659"/>
      <c r="J67" s="659"/>
      <c r="K67" s="659"/>
      <c r="L67" s="659"/>
      <c r="M67" s="659"/>
      <c r="N67" s="659"/>
      <c r="O67" s="659"/>
      <c r="P67" s="660"/>
    </row>
    <row r="68" spans="1:19" s="17" customFormat="1" ht="4.5" customHeight="1" thickBot="1" x14ac:dyDescent="0.3">
      <c r="A68" s="661"/>
      <c r="B68" s="661"/>
      <c r="C68" s="661"/>
      <c r="D68" s="661"/>
      <c r="E68" s="661"/>
      <c r="F68" s="661"/>
      <c r="G68" s="661"/>
      <c r="H68" s="661"/>
      <c r="I68" s="661"/>
      <c r="J68" s="661"/>
      <c r="K68" s="661"/>
      <c r="L68" s="661"/>
      <c r="M68" s="661"/>
      <c r="N68" s="661"/>
      <c r="O68" s="661"/>
      <c r="P68" s="661"/>
      <c r="Q68" s="661"/>
      <c r="S68" s="18"/>
    </row>
    <row r="69" spans="1:19" ht="15" customHeight="1" x14ac:dyDescent="0.25">
      <c r="B69" s="662" t="s">
        <v>45</v>
      </c>
      <c r="C69" s="665" t="s">
        <v>44</v>
      </c>
      <c r="D69" s="666"/>
      <c r="E69" s="666"/>
      <c r="F69" s="666"/>
      <c r="G69" s="666"/>
      <c r="H69" s="666"/>
      <c r="I69" s="666"/>
      <c r="J69" s="666"/>
      <c r="K69" s="666"/>
      <c r="L69" s="666"/>
      <c r="M69" s="666"/>
      <c r="N69" s="666"/>
      <c r="O69" s="666"/>
      <c r="P69" s="667"/>
    </row>
    <row r="70" spans="1:19" ht="93" customHeight="1" x14ac:dyDescent="0.25">
      <c r="B70" s="663"/>
      <c r="C70" s="425" t="s">
        <v>327</v>
      </c>
      <c r="D70" s="426"/>
      <c r="E70" s="426"/>
      <c r="F70" s="426"/>
      <c r="G70" s="426"/>
      <c r="H70" s="426"/>
      <c r="I70" s="426"/>
      <c r="J70" s="426"/>
      <c r="K70" s="426"/>
      <c r="L70" s="426"/>
      <c r="M70" s="426"/>
      <c r="N70" s="426"/>
      <c r="O70" s="426"/>
      <c r="P70" s="427"/>
    </row>
    <row r="71" spans="1:19" ht="15" customHeight="1" x14ac:dyDescent="0.25">
      <c r="B71" s="663"/>
      <c r="C71" s="668" t="s">
        <v>43</v>
      </c>
      <c r="D71" s="669"/>
      <c r="E71" s="669"/>
      <c r="F71" s="669"/>
      <c r="G71" s="669"/>
      <c r="H71" s="669"/>
      <c r="I71" s="669"/>
      <c r="J71" s="669"/>
      <c r="K71" s="669"/>
      <c r="L71" s="669"/>
      <c r="M71" s="669"/>
      <c r="N71" s="669"/>
      <c r="O71" s="669"/>
      <c r="P71" s="670"/>
    </row>
    <row r="72" spans="1:19" ht="84.75" customHeight="1" x14ac:dyDescent="0.25">
      <c r="B72" s="663"/>
      <c r="C72" s="425" t="s">
        <v>328</v>
      </c>
      <c r="D72" s="426"/>
      <c r="E72" s="426"/>
      <c r="F72" s="426"/>
      <c r="G72" s="426"/>
      <c r="H72" s="426"/>
      <c r="I72" s="426"/>
      <c r="J72" s="426"/>
      <c r="K72" s="426"/>
      <c r="L72" s="426"/>
      <c r="M72" s="426"/>
      <c r="N72" s="426"/>
      <c r="O72" s="426"/>
      <c r="P72" s="427"/>
    </row>
    <row r="73" spans="1:19" ht="18" customHeight="1" x14ac:dyDescent="0.25">
      <c r="B73" s="663"/>
      <c r="C73" s="668" t="s">
        <v>42</v>
      </c>
      <c r="D73" s="669"/>
      <c r="E73" s="669"/>
      <c r="F73" s="669"/>
      <c r="G73" s="669"/>
      <c r="H73" s="669"/>
      <c r="I73" s="669"/>
      <c r="J73" s="669"/>
      <c r="K73" s="669"/>
      <c r="L73" s="669"/>
      <c r="M73" s="669"/>
      <c r="N73" s="669"/>
      <c r="O73" s="669"/>
      <c r="P73" s="670"/>
    </row>
    <row r="74" spans="1:19" ht="72.75" customHeight="1" x14ac:dyDescent="0.25">
      <c r="B74" s="663"/>
      <c r="C74" s="425" t="s">
        <v>337</v>
      </c>
      <c r="D74" s="426"/>
      <c r="E74" s="426"/>
      <c r="F74" s="426"/>
      <c r="G74" s="426"/>
      <c r="H74" s="426"/>
      <c r="I74" s="426"/>
      <c r="J74" s="426"/>
      <c r="K74" s="426"/>
      <c r="L74" s="426"/>
      <c r="M74" s="426"/>
      <c r="N74" s="426"/>
      <c r="O74" s="426"/>
      <c r="P74" s="427"/>
    </row>
    <row r="75" spans="1:19" ht="17.25" customHeight="1" x14ac:dyDescent="0.25">
      <c r="B75" s="663"/>
      <c r="C75" s="668" t="s">
        <v>41</v>
      </c>
      <c r="D75" s="669"/>
      <c r="E75" s="669"/>
      <c r="F75" s="669"/>
      <c r="G75" s="669"/>
      <c r="H75" s="669"/>
      <c r="I75" s="669"/>
      <c r="J75" s="669"/>
      <c r="K75" s="669"/>
      <c r="L75" s="669"/>
      <c r="M75" s="669"/>
      <c r="N75" s="669"/>
      <c r="O75" s="669"/>
      <c r="P75" s="670"/>
    </row>
    <row r="76" spans="1:19" ht="67.5" customHeight="1" thickBot="1" x14ac:dyDescent="0.3">
      <c r="B76" s="664"/>
      <c r="C76" s="425" t="s">
        <v>337</v>
      </c>
      <c r="D76" s="426"/>
      <c r="E76" s="426"/>
      <c r="F76" s="426"/>
      <c r="G76" s="426"/>
      <c r="H76" s="426"/>
      <c r="I76" s="426"/>
      <c r="J76" s="426"/>
      <c r="K76" s="426"/>
      <c r="L76" s="426"/>
      <c r="M76" s="426"/>
      <c r="N76" s="426"/>
      <c r="O76" s="426"/>
      <c r="P76" s="427"/>
    </row>
    <row r="77" spans="1:19" ht="30.75" customHeight="1" thickBot="1" x14ac:dyDescent="0.3">
      <c r="B77" s="16" t="s">
        <v>40</v>
      </c>
      <c r="C77" s="437" t="s">
        <v>295</v>
      </c>
      <c r="D77" s="438"/>
      <c r="E77" s="438"/>
      <c r="F77" s="438"/>
      <c r="G77" s="438"/>
      <c r="H77" s="438"/>
      <c r="I77" s="438"/>
      <c r="J77" s="438"/>
      <c r="K77" s="438"/>
      <c r="L77" s="438"/>
      <c r="M77" s="438"/>
      <c r="N77" s="438"/>
      <c r="O77" s="438"/>
      <c r="P77" s="439"/>
    </row>
    <row r="78" spans="1:19" ht="27.75" customHeight="1" thickBot="1" x14ac:dyDescent="0.3">
      <c r="B78" s="16" t="s">
        <v>39</v>
      </c>
      <c r="C78" s="650" t="s">
        <v>0</v>
      </c>
      <c r="D78" s="650"/>
      <c r="E78" s="650"/>
      <c r="F78" s="650"/>
      <c r="G78" s="650"/>
      <c r="H78" s="650"/>
      <c r="I78" s="650"/>
      <c r="J78" s="650"/>
      <c r="K78" s="650"/>
      <c r="L78" s="650"/>
      <c r="M78" s="650"/>
      <c r="N78" s="650"/>
      <c r="O78" s="650"/>
      <c r="P78" s="651"/>
    </row>
    <row r="81" spans="3:19" x14ac:dyDescent="0.25">
      <c r="C81" s="15"/>
    </row>
    <row r="82" spans="3:19" hidden="1" x14ac:dyDescent="0.25">
      <c r="C82" s="1">
        <v>2018</v>
      </c>
    </row>
    <row r="83" spans="3:19" ht="14.5" hidden="1" x14ac:dyDescent="0.35">
      <c r="C83"/>
    </row>
    <row r="84" spans="3:19" ht="14.5" x14ac:dyDescent="0.35">
      <c r="C84"/>
    </row>
    <row r="89" spans="3:19" s="5" customFormat="1" x14ac:dyDescent="0.25">
      <c r="S89" s="2"/>
    </row>
    <row r="90" spans="3:19" s="5" customFormat="1" x14ac:dyDescent="0.25">
      <c r="S90" s="2"/>
    </row>
    <row r="91" spans="3:19" s="5" customFormat="1" x14ac:dyDescent="0.25">
      <c r="S91" s="2"/>
    </row>
    <row r="92" spans="3:19" s="5" customFormat="1" x14ac:dyDescent="0.25">
      <c r="S92" s="2"/>
    </row>
    <row r="93" spans="3:19" s="5" customFormat="1" x14ac:dyDescent="0.25">
      <c r="S93" s="2"/>
    </row>
    <row r="94" spans="3:19" s="5" customFormat="1" x14ac:dyDescent="0.25">
      <c r="S94" s="2"/>
    </row>
    <row r="95" spans="3:19" s="5" customFormat="1" x14ac:dyDescent="0.25">
      <c r="D95" s="8"/>
      <c r="E95" s="8"/>
      <c r="F95" s="8"/>
      <c r="G95" s="8"/>
      <c r="H95" s="8"/>
      <c r="I95" s="8"/>
      <c r="S95" s="2"/>
    </row>
    <row r="96" spans="3:19" s="5" customFormat="1" x14ac:dyDescent="0.25">
      <c r="D96" s="8"/>
      <c r="E96" s="8"/>
      <c r="F96" s="8"/>
      <c r="G96" s="8"/>
      <c r="H96" s="8"/>
      <c r="I96" s="8"/>
      <c r="S96" s="2"/>
    </row>
    <row r="97" spans="2:19" s="5" customFormat="1" x14ac:dyDescent="0.25">
      <c r="B97" s="8"/>
      <c r="C97" s="8"/>
      <c r="D97" s="8"/>
      <c r="E97" s="8"/>
      <c r="F97" s="8"/>
      <c r="G97" s="8"/>
      <c r="H97" s="8"/>
      <c r="I97" s="8"/>
      <c r="S97" s="2"/>
    </row>
    <row r="98" spans="2:19" s="5" customFormat="1" x14ac:dyDescent="0.25">
      <c r="B98" s="8"/>
      <c r="C98" s="8"/>
      <c r="D98" s="8"/>
      <c r="E98" s="8"/>
      <c r="F98" s="8"/>
      <c r="G98" s="8"/>
      <c r="H98" s="8"/>
      <c r="I98" s="8"/>
      <c r="S98" s="2"/>
    </row>
    <row r="99" spans="2:19" s="5" customFormat="1" x14ac:dyDescent="0.25">
      <c r="B99" s="8"/>
      <c r="C99" s="8"/>
      <c r="D99" s="8"/>
      <c r="E99" s="8"/>
      <c r="F99" s="8"/>
      <c r="G99" s="8"/>
      <c r="H99" s="8"/>
      <c r="I99" s="8"/>
      <c r="S99" s="2"/>
    </row>
    <row r="100" spans="2:19" s="5" customFormat="1" x14ac:dyDescent="0.25">
      <c r="B100" s="8"/>
      <c r="C100" s="8"/>
      <c r="D100" s="8"/>
      <c r="E100" s="8"/>
      <c r="F100" s="8"/>
      <c r="G100" s="8"/>
      <c r="H100" s="8"/>
      <c r="I100" s="8"/>
      <c r="K100" s="8"/>
      <c r="L100" s="8"/>
      <c r="M100" s="8"/>
      <c r="N100" s="8"/>
      <c r="O100" s="8"/>
      <c r="P100" s="8"/>
      <c r="S100" s="2"/>
    </row>
    <row r="101" spans="2:19" s="5" customFormat="1" x14ac:dyDescent="0.25">
      <c r="B101" s="8"/>
      <c r="C101" s="8"/>
      <c r="D101" s="8"/>
      <c r="E101" s="8"/>
      <c r="F101" s="8"/>
      <c r="G101" s="8"/>
      <c r="H101" s="8"/>
      <c r="I101" s="8"/>
      <c r="K101" s="8"/>
      <c r="L101" s="8"/>
      <c r="M101" s="8"/>
      <c r="N101" s="8"/>
      <c r="O101" s="8"/>
      <c r="P101" s="8"/>
      <c r="S101" s="2"/>
    </row>
    <row r="102" spans="2:19" s="5" customFormat="1" x14ac:dyDescent="0.25">
      <c r="B102" s="8"/>
      <c r="C102" s="8"/>
      <c r="D102" s="8"/>
      <c r="E102" s="8"/>
      <c r="F102" s="8"/>
      <c r="G102" s="8"/>
      <c r="H102" s="8"/>
      <c r="I102" s="8"/>
      <c r="K102" s="8"/>
      <c r="L102" s="8"/>
      <c r="M102" s="8"/>
      <c r="N102" s="8"/>
      <c r="O102" s="8"/>
      <c r="P102" s="8"/>
      <c r="S102" s="2"/>
    </row>
    <row r="103" spans="2:19" s="5" customFormat="1" ht="13" x14ac:dyDescent="0.3">
      <c r="B103" s="8"/>
      <c r="C103" s="8"/>
      <c r="D103" s="8"/>
      <c r="E103" s="8"/>
      <c r="F103" s="8"/>
      <c r="G103" s="8"/>
      <c r="H103" s="8"/>
      <c r="I103" s="8"/>
      <c r="K103" s="8"/>
      <c r="L103" s="8"/>
      <c r="M103" s="8"/>
      <c r="N103" s="8"/>
      <c r="O103" s="8"/>
      <c r="P103" s="8"/>
      <c r="Q103" s="6" t="s">
        <v>38</v>
      </c>
      <c r="S103" s="2"/>
    </row>
    <row r="104" spans="2:19" s="5" customFormat="1" ht="13" x14ac:dyDescent="0.3">
      <c r="B104" s="14"/>
      <c r="C104" s="14"/>
      <c r="D104" s="8"/>
      <c r="E104" s="8"/>
      <c r="F104" s="8"/>
      <c r="G104" s="8"/>
      <c r="H104" s="8"/>
      <c r="I104" s="8"/>
      <c r="K104" s="8"/>
      <c r="L104" s="8"/>
      <c r="O104" s="8"/>
      <c r="P104" s="8"/>
      <c r="Q104" s="6" t="s">
        <v>37</v>
      </c>
      <c r="S104" s="2"/>
    </row>
    <row r="105" spans="2:19" s="5" customFormat="1" ht="13" x14ac:dyDescent="0.3">
      <c r="B105" s="14"/>
      <c r="C105" s="14"/>
      <c r="D105" s="8"/>
      <c r="E105" s="8"/>
      <c r="F105" s="8"/>
      <c r="G105" s="8"/>
      <c r="H105" s="8"/>
      <c r="I105" s="8"/>
      <c r="K105" s="8"/>
      <c r="L105" s="8"/>
      <c r="O105" s="8"/>
      <c r="P105" s="8"/>
      <c r="Q105" s="6" t="s">
        <v>36</v>
      </c>
      <c r="S105" s="2"/>
    </row>
    <row r="106" spans="2:19" s="5" customFormat="1" ht="13" x14ac:dyDescent="0.3">
      <c r="B106" s="14"/>
      <c r="C106" s="14"/>
      <c r="D106" s="8"/>
      <c r="E106" s="8"/>
      <c r="F106" s="8"/>
      <c r="G106" s="8"/>
      <c r="H106" s="8"/>
      <c r="I106" s="8"/>
      <c r="K106" s="8"/>
      <c r="L106" s="8"/>
      <c r="O106" s="8"/>
      <c r="P106" s="8"/>
      <c r="Q106" s="6" t="s">
        <v>35</v>
      </c>
      <c r="S106" s="2"/>
    </row>
    <row r="107" spans="2:19" s="5" customFormat="1" ht="13" x14ac:dyDescent="0.3">
      <c r="B107" s="8"/>
      <c r="C107" s="14"/>
      <c r="D107" s="8"/>
      <c r="E107" s="8"/>
      <c r="F107" s="8"/>
      <c r="G107" s="8"/>
      <c r="H107" s="8"/>
      <c r="I107" s="8"/>
      <c r="K107" s="8"/>
      <c r="L107" s="8"/>
      <c r="M107" s="14"/>
      <c r="N107" s="8"/>
      <c r="O107" s="8"/>
      <c r="P107" s="8"/>
      <c r="Q107" s="6" t="s">
        <v>34</v>
      </c>
      <c r="S107" s="2"/>
    </row>
    <row r="108" spans="2:19" s="5" customFormat="1" ht="13" x14ac:dyDescent="0.3">
      <c r="B108" s="8"/>
      <c r="C108" s="14"/>
      <c r="D108" s="8"/>
      <c r="E108" s="8"/>
      <c r="F108" s="8"/>
      <c r="G108" s="8"/>
      <c r="H108" s="8"/>
      <c r="I108" s="8"/>
      <c r="K108" s="8"/>
      <c r="L108" s="8"/>
      <c r="M108" s="8"/>
      <c r="N108" s="8" t="s">
        <v>33</v>
      </c>
      <c r="O108" s="8"/>
      <c r="P108" s="8"/>
      <c r="Q108" s="6" t="s">
        <v>32</v>
      </c>
      <c r="S108" s="2"/>
    </row>
    <row r="109" spans="2:19" s="5" customFormat="1" ht="13" x14ac:dyDescent="0.3">
      <c r="B109" s="8"/>
      <c r="C109" s="14"/>
      <c r="D109" s="8"/>
      <c r="E109" s="8"/>
      <c r="F109" s="8"/>
      <c r="G109" s="8"/>
      <c r="H109" s="8"/>
      <c r="I109" s="8"/>
      <c r="K109" s="8"/>
      <c r="L109" s="8"/>
      <c r="M109" s="8"/>
      <c r="N109" s="8"/>
      <c r="O109" s="8"/>
      <c r="P109" s="8"/>
      <c r="S109" s="2"/>
    </row>
    <row r="110" spans="2:19" s="5" customFormat="1" ht="13" x14ac:dyDescent="0.3">
      <c r="B110" s="8"/>
      <c r="C110" s="14"/>
      <c r="D110" s="8"/>
      <c r="E110" s="8"/>
      <c r="F110" s="8"/>
      <c r="G110" s="8"/>
      <c r="H110" s="8"/>
      <c r="I110" s="8"/>
      <c r="K110" s="8"/>
      <c r="L110" s="8"/>
      <c r="M110" s="8"/>
      <c r="N110" s="8"/>
      <c r="O110" s="8"/>
      <c r="P110" s="8"/>
      <c r="S110" s="2"/>
    </row>
    <row r="111" spans="2:19" s="5" customFormat="1" x14ac:dyDescent="0.25">
      <c r="B111" s="8"/>
      <c r="C111" s="8"/>
      <c r="D111" s="8"/>
      <c r="E111" s="8"/>
      <c r="F111" s="8"/>
      <c r="G111" s="8"/>
      <c r="H111" s="8"/>
      <c r="I111" s="8"/>
      <c r="K111" s="8"/>
      <c r="L111" s="8"/>
      <c r="M111" s="8"/>
      <c r="N111" s="8"/>
      <c r="O111" s="8"/>
      <c r="P111" s="8"/>
      <c r="S111" s="2"/>
    </row>
    <row r="112" spans="2:19" s="5" customFormat="1" x14ac:dyDescent="0.25">
      <c r="B112" s="8"/>
      <c r="C112" s="8"/>
      <c r="D112" s="8"/>
      <c r="E112" s="8"/>
      <c r="F112" s="8"/>
      <c r="G112" s="8"/>
      <c r="H112" s="8"/>
      <c r="I112" s="8"/>
      <c r="K112" s="8"/>
      <c r="L112" s="8"/>
      <c r="M112" s="8"/>
      <c r="N112" s="8"/>
      <c r="O112" s="8"/>
      <c r="P112" s="8"/>
      <c r="S112" s="2"/>
    </row>
    <row r="113" spans="2:19" s="5" customFormat="1" ht="13" x14ac:dyDescent="0.3">
      <c r="B113" s="8"/>
      <c r="C113" s="8"/>
      <c r="D113" s="8"/>
      <c r="E113" s="8"/>
      <c r="F113" s="8"/>
      <c r="G113" s="8"/>
      <c r="H113" s="8"/>
      <c r="I113" s="8"/>
      <c r="K113" s="8"/>
      <c r="L113" s="8"/>
      <c r="M113" s="8"/>
      <c r="N113" s="8"/>
      <c r="O113" s="8"/>
      <c r="P113" s="8"/>
      <c r="Q113" s="6">
        <v>2015</v>
      </c>
      <c r="S113" s="2"/>
    </row>
    <row r="114" spans="2:19" s="5" customFormat="1" ht="12.75" customHeight="1" x14ac:dyDescent="0.3">
      <c r="B114" s="8"/>
      <c r="C114" s="8"/>
      <c r="D114" s="8"/>
      <c r="E114" s="8"/>
      <c r="F114" s="8"/>
      <c r="G114" s="8"/>
      <c r="H114" s="8"/>
      <c r="I114" s="8"/>
      <c r="Q114" s="6">
        <v>2016</v>
      </c>
      <c r="S114" s="2"/>
    </row>
    <row r="115" spans="2:19" s="5" customFormat="1" ht="13" x14ac:dyDescent="0.3">
      <c r="B115" s="8"/>
      <c r="C115" s="8"/>
      <c r="D115" s="8"/>
      <c r="E115" s="8"/>
      <c r="F115" s="8"/>
      <c r="G115" s="8"/>
      <c r="H115" s="8"/>
      <c r="I115" s="8"/>
      <c r="Q115" s="6">
        <v>2017</v>
      </c>
      <c r="S115" s="2"/>
    </row>
    <row r="116" spans="2:19" s="5" customFormat="1" ht="13" x14ac:dyDescent="0.3">
      <c r="C116" s="8"/>
      <c r="H116" s="8"/>
      <c r="I116" s="8"/>
      <c r="Q116" s="6">
        <v>2018</v>
      </c>
      <c r="S116" s="2"/>
    </row>
    <row r="117" spans="2:19" s="5" customFormat="1" x14ac:dyDescent="0.25">
      <c r="C117" s="8"/>
      <c r="H117" s="8"/>
      <c r="I117" s="8"/>
      <c r="S117" s="2"/>
    </row>
    <row r="118" spans="2:19" s="5" customFormat="1" x14ac:dyDescent="0.25">
      <c r="C118" s="8"/>
      <c r="H118" s="8"/>
      <c r="I118" s="8"/>
      <c r="S118" s="2"/>
    </row>
    <row r="119" spans="2:19" s="5" customFormat="1" x14ac:dyDescent="0.25">
      <c r="B119" s="4"/>
      <c r="C119" s="8"/>
      <c r="H119" s="8"/>
      <c r="I119" s="8"/>
      <c r="S119" s="2"/>
    </row>
    <row r="120" spans="2:19" s="5" customFormat="1" x14ac:dyDescent="0.25">
      <c r="B120" s="4"/>
      <c r="C120" s="8"/>
      <c r="H120" s="8"/>
      <c r="I120" s="8"/>
      <c r="S120" s="2"/>
    </row>
    <row r="121" spans="2:19" s="5" customFormat="1" x14ac:dyDescent="0.25">
      <c r="B121" s="4"/>
      <c r="C121" s="8"/>
      <c r="H121" s="8"/>
      <c r="I121" s="8"/>
      <c r="S121" s="2"/>
    </row>
    <row r="122" spans="2:19" s="5" customFormat="1" x14ac:dyDescent="0.25">
      <c r="B122" s="4"/>
      <c r="C122" s="8"/>
      <c r="H122" s="8"/>
      <c r="I122" s="8"/>
      <c r="S122" s="2"/>
    </row>
    <row r="123" spans="2:19" s="5" customFormat="1" x14ac:dyDescent="0.25">
      <c r="B123" s="4"/>
      <c r="C123" s="8"/>
      <c r="H123" s="8"/>
      <c r="I123" s="8"/>
      <c r="S123" s="2"/>
    </row>
    <row r="124" spans="2:19" s="5" customFormat="1" x14ac:dyDescent="0.25">
      <c r="B124" s="4"/>
      <c r="C124" s="8"/>
      <c r="H124" s="8"/>
      <c r="I124" s="8"/>
      <c r="S124" s="2"/>
    </row>
    <row r="125" spans="2:19" s="5" customFormat="1" x14ac:dyDescent="0.25">
      <c r="B125" s="4"/>
      <c r="C125" s="8"/>
      <c r="H125" s="8"/>
      <c r="I125" s="8"/>
      <c r="S125" s="2"/>
    </row>
    <row r="126" spans="2:19" s="5" customFormat="1" x14ac:dyDescent="0.25">
      <c r="B126" s="13"/>
      <c r="C126" s="8"/>
      <c r="H126" s="8"/>
      <c r="I126" s="8"/>
      <c r="S126" s="2"/>
    </row>
    <row r="127" spans="2:19" s="5" customFormat="1" x14ac:dyDescent="0.25">
      <c r="B127" s="13"/>
      <c r="C127" s="8"/>
      <c r="H127" s="8"/>
      <c r="I127" s="8"/>
      <c r="S127" s="2"/>
    </row>
    <row r="128" spans="2:19" s="5" customFormat="1" x14ac:dyDescent="0.25">
      <c r="C128" s="8"/>
      <c r="H128" s="8"/>
      <c r="I128" s="8"/>
      <c r="S128" s="2"/>
    </row>
    <row r="129" spans="2:19" s="5" customFormat="1" ht="13" x14ac:dyDescent="0.25">
      <c r="B129" s="281" t="s">
        <v>313</v>
      </c>
      <c r="C129" s="8"/>
      <c r="F129" s="8"/>
      <c r="I129" s="8"/>
      <c r="S129" s="2"/>
    </row>
    <row r="130" spans="2:19" s="5" customFormat="1" ht="13" x14ac:dyDescent="0.25">
      <c r="B130" s="281" t="s">
        <v>314</v>
      </c>
      <c r="C130" s="8"/>
      <c r="F130" s="8"/>
      <c r="I130" s="8"/>
      <c r="S130" s="2"/>
    </row>
    <row r="131" spans="2:19" s="5" customFormat="1" ht="13" x14ac:dyDescent="0.25">
      <c r="B131" s="281" t="s">
        <v>315</v>
      </c>
      <c r="C131" s="8"/>
      <c r="F131" s="8"/>
      <c r="I131" s="11"/>
      <c r="J131" s="11"/>
      <c r="K131" s="11"/>
      <c r="S131" s="2"/>
    </row>
    <row r="132" spans="2:19" s="5" customFormat="1" ht="13" x14ac:dyDescent="0.25">
      <c r="B132" s="281" t="s">
        <v>316</v>
      </c>
      <c r="C132" s="8"/>
      <c r="F132" s="8"/>
      <c r="G132" s="8"/>
      <c r="H132" s="11"/>
      <c r="I132" s="11"/>
      <c r="J132" s="11"/>
      <c r="K132" s="11"/>
      <c r="S132" s="2"/>
    </row>
    <row r="133" spans="2:19" s="5" customFormat="1" ht="13" x14ac:dyDescent="0.25">
      <c r="B133" s="281" t="s">
        <v>317</v>
      </c>
      <c r="C133" s="8"/>
      <c r="F133" s="8"/>
      <c r="G133" s="8"/>
      <c r="H133" s="11"/>
      <c r="I133" s="11"/>
      <c r="J133" s="11"/>
      <c r="K133" s="11"/>
      <c r="S133" s="2"/>
    </row>
    <row r="134" spans="2:19" s="5" customFormat="1" ht="13" x14ac:dyDescent="0.25">
      <c r="B134" s="281" t="s">
        <v>318</v>
      </c>
      <c r="C134" s="8"/>
      <c r="F134" s="8"/>
      <c r="G134" s="8"/>
      <c r="H134" s="11"/>
      <c r="I134" s="11"/>
      <c r="J134" s="11"/>
      <c r="K134" s="11"/>
      <c r="S134" s="2"/>
    </row>
    <row r="135" spans="2:19" s="5" customFormat="1" ht="13" x14ac:dyDescent="0.25">
      <c r="B135" s="281" t="s">
        <v>319</v>
      </c>
      <c r="C135" s="8"/>
      <c r="F135" s="8"/>
      <c r="G135" s="8"/>
      <c r="H135" s="11"/>
      <c r="I135" s="11"/>
      <c r="J135" s="11"/>
      <c r="K135" s="11"/>
      <c r="S135" s="2"/>
    </row>
    <row r="136" spans="2:19" s="5" customFormat="1" ht="13" x14ac:dyDescent="0.25">
      <c r="B136" s="12"/>
      <c r="C136" s="8"/>
      <c r="F136" s="8"/>
      <c r="G136" s="8"/>
      <c r="H136" s="11"/>
      <c r="I136" s="11"/>
      <c r="J136" s="11"/>
      <c r="K136" s="11"/>
      <c r="S136" s="2"/>
    </row>
    <row r="137" spans="2:19" s="5" customFormat="1" x14ac:dyDescent="0.25">
      <c r="B137" s="4"/>
      <c r="C137" s="8"/>
      <c r="F137" s="8"/>
      <c r="G137" s="8"/>
      <c r="H137" s="11"/>
      <c r="I137" s="11"/>
      <c r="J137" s="11"/>
      <c r="K137" s="11"/>
      <c r="S137" s="2"/>
    </row>
    <row r="138" spans="2:19" x14ac:dyDescent="0.25">
      <c r="B138" s="4"/>
      <c r="C138" s="8"/>
      <c r="F138" s="8"/>
      <c r="G138" s="8"/>
      <c r="H138" s="11"/>
      <c r="I138" s="11"/>
      <c r="J138" s="11"/>
      <c r="K138" s="11"/>
      <c r="S138" s="10"/>
    </row>
    <row r="139" spans="2:19" x14ac:dyDescent="0.25">
      <c r="B139" s="5" t="s">
        <v>30</v>
      </c>
      <c r="C139" s="8"/>
      <c r="F139" s="8"/>
      <c r="G139" s="8"/>
      <c r="H139" s="11"/>
      <c r="I139" s="11"/>
      <c r="J139" s="11"/>
      <c r="K139" s="11"/>
      <c r="S139" s="10"/>
    </row>
    <row r="140" spans="2:19" ht="13" x14ac:dyDescent="0.3">
      <c r="B140" s="7" t="s">
        <v>29</v>
      </c>
      <c r="C140" s="8"/>
      <c r="F140" s="8"/>
      <c r="G140" s="8"/>
      <c r="H140" s="11"/>
      <c r="I140" s="11"/>
      <c r="J140" s="11"/>
      <c r="K140" s="11"/>
      <c r="S140" s="10"/>
    </row>
    <row r="141" spans="2:19" ht="13" x14ac:dyDescent="0.3">
      <c r="B141" s="7" t="s">
        <v>28</v>
      </c>
      <c r="C141" s="8"/>
      <c r="F141" s="8"/>
      <c r="G141" s="8"/>
      <c r="H141" s="11"/>
      <c r="I141" s="11"/>
      <c r="J141" s="11"/>
      <c r="K141" s="11"/>
      <c r="S141" s="10"/>
    </row>
    <row r="142" spans="2:19" ht="13" x14ac:dyDescent="0.3">
      <c r="B142" s="7" t="s">
        <v>27</v>
      </c>
      <c r="C142" s="8"/>
      <c r="F142" s="8"/>
      <c r="G142" s="8"/>
      <c r="H142" s="11"/>
      <c r="I142" s="11"/>
      <c r="J142" s="11"/>
      <c r="K142" s="11"/>
      <c r="S142" s="10"/>
    </row>
    <row r="143" spans="2:19" ht="13" x14ac:dyDescent="0.3">
      <c r="B143" s="7" t="s">
        <v>26</v>
      </c>
      <c r="C143" s="8"/>
      <c r="F143" s="8"/>
      <c r="G143" s="8"/>
      <c r="H143" s="11"/>
      <c r="I143" s="11"/>
      <c r="J143" s="11"/>
      <c r="K143" s="11"/>
      <c r="S143" s="10"/>
    </row>
    <row r="144" spans="2:19" ht="13" x14ac:dyDescent="0.3">
      <c r="B144" s="7" t="s">
        <v>25</v>
      </c>
      <c r="C144" s="8"/>
      <c r="F144" s="8"/>
      <c r="G144" s="8"/>
      <c r="J144" s="11"/>
      <c r="K144" s="11"/>
      <c r="S144" s="10"/>
    </row>
    <row r="145" spans="2:19" ht="13" x14ac:dyDescent="0.3">
      <c r="B145" s="7" t="s">
        <v>24</v>
      </c>
      <c r="C145" s="8"/>
      <c r="F145" s="8"/>
      <c r="G145" s="8"/>
      <c r="S145" s="10"/>
    </row>
    <row r="146" spans="2:19" ht="13" x14ac:dyDescent="0.3">
      <c r="B146" s="7" t="s">
        <v>23</v>
      </c>
      <c r="C146" s="8"/>
      <c r="F146" s="8"/>
      <c r="G146" s="8"/>
      <c r="S146" s="10"/>
    </row>
    <row r="147" spans="2:19" ht="13" x14ac:dyDescent="0.3">
      <c r="B147" s="7" t="s">
        <v>22</v>
      </c>
      <c r="C147" s="8"/>
      <c r="F147" s="8"/>
      <c r="G147" s="8"/>
      <c r="S147" s="10"/>
    </row>
    <row r="148" spans="2:19" ht="13" x14ac:dyDescent="0.3">
      <c r="B148" s="7" t="s">
        <v>21</v>
      </c>
      <c r="C148" s="8"/>
      <c r="F148" s="8"/>
      <c r="G148" s="8"/>
      <c r="S148" s="10"/>
    </row>
    <row r="149" spans="2:19" ht="13" x14ac:dyDescent="0.25">
      <c r="B149" s="9" t="s">
        <v>20</v>
      </c>
      <c r="C149" s="8"/>
      <c r="F149" s="8"/>
      <c r="G149" s="8"/>
    </row>
    <row r="150" spans="2:19" ht="13" x14ac:dyDescent="0.3">
      <c r="B150" s="7" t="s">
        <v>19</v>
      </c>
      <c r="C150" s="8"/>
      <c r="F150" s="8"/>
      <c r="G150" s="8"/>
    </row>
    <row r="151" spans="2:19" ht="13" x14ac:dyDescent="0.3">
      <c r="B151" s="7" t="s">
        <v>18</v>
      </c>
      <c r="C151" s="8"/>
      <c r="F151" s="8"/>
      <c r="G151" s="8"/>
    </row>
    <row r="152" spans="2:19" ht="13" x14ac:dyDescent="0.3">
      <c r="B152" s="7" t="s">
        <v>17</v>
      </c>
      <c r="C152" s="8"/>
      <c r="F152" s="8"/>
      <c r="G152" s="8"/>
    </row>
    <row r="153" spans="2:19" ht="13" x14ac:dyDescent="0.3">
      <c r="B153" s="7" t="s">
        <v>16</v>
      </c>
      <c r="C153" s="8"/>
      <c r="F153" s="8"/>
      <c r="G153" s="8"/>
    </row>
    <row r="154" spans="2:19" ht="13" x14ac:dyDescent="0.3">
      <c r="B154" s="7" t="s">
        <v>15</v>
      </c>
      <c r="C154" s="8"/>
      <c r="F154" s="8"/>
      <c r="G154" s="8"/>
    </row>
    <row r="155" spans="2:19" ht="13" x14ac:dyDescent="0.3">
      <c r="B155" s="7" t="s">
        <v>14</v>
      </c>
      <c r="C155" s="8"/>
      <c r="F155" s="8"/>
      <c r="G155" s="8"/>
    </row>
    <row r="156" spans="2:19" ht="13" x14ac:dyDescent="0.3">
      <c r="B156" s="7" t="s">
        <v>13</v>
      </c>
      <c r="C156" s="8"/>
    </row>
    <row r="157" spans="2:19" ht="13" x14ac:dyDescent="0.3">
      <c r="B157" s="7" t="s">
        <v>12</v>
      </c>
      <c r="C157" s="8"/>
    </row>
    <row r="158" spans="2:19" ht="13" x14ac:dyDescent="0.3">
      <c r="B158" s="7" t="s">
        <v>11</v>
      </c>
      <c r="C158" s="8"/>
    </row>
    <row r="159" spans="2:19" ht="13" x14ac:dyDescent="0.3">
      <c r="B159" s="7" t="s">
        <v>10</v>
      </c>
      <c r="C159" s="8"/>
    </row>
    <row r="160" spans="2:19" ht="13" x14ac:dyDescent="0.3">
      <c r="B160" s="7" t="s">
        <v>9</v>
      </c>
      <c r="C160" s="8"/>
    </row>
    <row r="161" spans="2:3" ht="13" x14ac:dyDescent="0.3">
      <c r="B161" s="7" t="s">
        <v>8</v>
      </c>
      <c r="C161" s="8"/>
    </row>
    <row r="162" spans="2:3" ht="13" x14ac:dyDescent="0.3">
      <c r="B162" s="7" t="s">
        <v>7</v>
      </c>
      <c r="C162" s="8"/>
    </row>
    <row r="163" spans="2:3" ht="13" x14ac:dyDescent="0.3">
      <c r="B163" s="7" t="s">
        <v>6</v>
      </c>
      <c r="C163" s="8"/>
    </row>
    <row r="164" spans="2:3" ht="13" x14ac:dyDescent="0.3">
      <c r="B164" s="7" t="s">
        <v>5</v>
      </c>
      <c r="C164" s="8"/>
    </row>
    <row r="165" spans="2:3" ht="13" x14ac:dyDescent="0.3">
      <c r="B165" s="7" t="s">
        <v>4</v>
      </c>
      <c r="C165" s="8"/>
    </row>
    <row r="166" spans="2:3" ht="13" x14ac:dyDescent="0.3">
      <c r="B166" s="7" t="s">
        <v>3</v>
      </c>
    </row>
    <row r="167" spans="2:3" x14ac:dyDescent="0.25">
      <c r="B167" s="5"/>
    </row>
    <row r="168" spans="2:3" x14ac:dyDescent="0.25">
      <c r="B168" s="5"/>
    </row>
    <row r="169" spans="2:3" x14ac:dyDescent="0.25">
      <c r="B169" s="5"/>
    </row>
    <row r="170" spans="2:3" x14ac:dyDescent="0.25">
      <c r="B170" s="5" t="s">
        <v>2</v>
      </c>
    </row>
    <row r="171" spans="2:3" ht="13" x14ac:dyDescent="0.3">
      <c r="B171" s="6" t="s">
        <v>1</v>
      </c>
    </row>
    <row r="172" spans="2:3" ht="13" x14ac:dyDescent="0.3">
      <c r="B172" s="6" t="s">
        <v>0</v>
      </c>
    </row>
    <row r="173" spans="2:3" x14ac:dyDescent="0.25">
      <c r="B173" s="5"/>
    </row>
    <row r="174" spans="2:3" x14ac:dyDescent="0.25">
      <c r="B174" s="4"/>
    </row>
    <row r="175" spans="2:3" x14ac:dyDescent="0.25">
      <c r="B175" s="4"/>
    </row>
    <row r="176" spans="2:3" x14ac:dyDescent="0.25">
      <c r="B176" s="3"/>
    </row>
    <row r="177" spans="2:2" x14ac:dyDescent="0.25">
      <c r="B177" s="3"/>
    </row>
    <row r="178" spans="2:2" x14ac:dyDescent="0.25">
      <c r="B178" s="3"/>
    </row>
    <row r="179" spans="2:2" x14ac:dyDescent="0.25">
      <c r="B179" s="3"/>
    </row>
    <row r="180" spans="2:2" x14ac:dyDescent="0.25">
      <c r="B180" s="3"/>
    </row>
  </sheetData>
  <sheetProtection formatCells="0"/>
  <mergeCells count="71">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B39:P39"/>
    <mergeCell ref="C40:G40"/>
    <mergeCell ref="H40:L40"/>
    <mergeCell ref="M40:P40"/>
    <mergeCell ref="C41:G41"/>
    <mergeCell ref="H41:L41"/>
    <mergeCell ref="M41:P41"/>
    <mergeCell ref="C42:G42"/>
    <mergeCell ref="H42:L42"/>
    <mergeCell ref="M42:P42"/>
    <mergeCell ref="B44:P44"/>
    <mergeCell ref="B46:B49"/>
    <mergeCell ref="C37:P37"/>
    <mergeCell ref="D29:G29"/>
    <mergeCell ref="H29:J29"/>
    <mergeCell ref="K29:M29"/>
    <mergeCell ref="N29:O29"/>
    <mergeCell ref="B30:P30"/>
    <mergeCell ref="C31:P31"/>
    <mergeCell ref="B32:P32"/>
    <mergeCell ref="C33:P33"/>
    <mergeCell ref="B34:P34"/>
    <mergeCell ref="C35:P35"/>
    <mergeCell ref="B36:P36"/>
    <mergeCell ref="B28:P28"/>
    <mergeCell ref="C18:P18"/>
    <mergeCell ref="B19:P19"/>
    <mergeCell ref="B20:P20"/>
    <mergeCell ref="B21:P21"/>
    <mergeCell ref="C22:P22"/>
    <mergeCell ref="B23:P23"/>
    <mergeCell ref="B24:B25"/>
    <mergeCell ref="C24:P24"/>
    <mergeCell ref="C25:P25"/>
    <mergeCell ref="B26:P26"/>
    <mergeCell ref="D27:P27"/>
    <mergeCell ref="B17:P17"/>
    <mergeCell ref="B7:P8"/>
    <mergeCell ref="B9:P9"/>
    <mergeCell ref="C10:I10"/>
    <mergeCell ref="J10:M10"/>
    <mergeCell ref="N10:P10"/>
    <mergeCell ref="B11:P11"/>
    <mergeCell ref="C12:P12"/>
    <mergeCell ref="B13:P13"/>
    <mergeCell ref="C14:P14"/>
    <mergeCell ref="B15:P15"/>
    <mergeCell ref="C16:P16"/>
    <mergeCell ref="B2:B5"/>
    <mergeCell ref="C2:M2"/>
    <mergeCell ref="N2:P2"/>
    <mergeCell ref="C3:M3"/>
    <mergeCell ref="N3:P3"/>
    <mergeCell ref="C4:M4"/>
    <mergeCell ref="N4:P4"/>
    <mergeCell ref="C5:M5"/>
    <mergeCell ref="N5:P5"/>
  </mergeCells>
  <conditionalFormatting sqref="F49">
    <cfRule type="cellIs" dxfId="88" priority="4" stopIfTrue="1" operator="greaterThan">
      <formula>0.01</formula>
    </cfRule>
    <cfRule type="cellIs" dxfId="87" priority="5" stopIfTrue="1" operator="greaterThan">
      <formula>0.011</formula>
    </cfRule>
    <cfRule type="cellIs" dxfId="86" priority="7" stopIfTrue="1" operator="greaterThan">
      <formula>$F$47</formula>
    </cfRule>
    <cfRule type="cellIs" dxfId="85" priority="20" stopIfTrue="1" operator="between">
      <formula>0.8</formula>
      <formula>0.89</formula>
    </cfRule>
    <cfRule type="cellIs" dxfId="84" priority="21" stopIfTrue="1" operator="lessThanOrEqual">
      <formula>0.8</formula>
    </cfRule>
    <cfRule type="cellIs" dxfId="83" priority="22" stopIfTrue="1" operator="greaterThanOrEqual">
      <formula>0.9</formula>
    </cfRule>
  </conditionalFormatting>
  <conditionalFormatting sqref="G50">
    <cfRule type="cellIs" dxfId="82" priority="3" stopIfTrue="1" operator="between">
      <formula>0.008</formula>
      <formula>0.009</formula>
    </cfRule>
  </conditionalFormatting>
  <conditionalFormatting sqref="H41:L41">
    <cfRule type="cellIs" dxfId="81" priority="2" stopIfTrue="1" operator="lessThan">
      <formula>0.008</formula>
    </cfRule>
  </conditionalFormatting>
  <conditionalFormatting sqref="I49">
    <cfRule type="cellIs" dxfId="80" priority="1" stopIfTrue="1" operator="greaterThan">
      <formula>0.01</formula>
    </cfRule>
    <cfRule type="cellIs" dxfId="79" priority="17" stopIfTrue="1" operator="between">
      <formula>0.8</formula>
      <formula>0.89</formula>
    </cfRule>
    <cfRule type="cellIs" dxfId="78" priority="18" stopIfTrue="1" operator="lessThanOrEqual">
      <formula>0.8</formula>
    </cfRule>
    <cfRule type="cellIs" dxfId="77" priority="19" stopIfTrue="1" operator="greaterThanOrEqual">
      <formula>0.9</formula>
    </cfRule>
  </conditionalFormatting>
  <conditionalFormatting sqref="L49">
    <cfRule type="cellIs" dxfId="76" priority="14" stopIfTrue="1" operator="between">
      <formula>0.8</formula>
      <formula>0.89</formula>
    </cfRule>
    <cfRule type="cellIs" dxfId="75" priority="15" stopIfTrue="1" operator="lessThanOrEqual">
      <formula>0.8</formula>
    </cfRule>
    <cfRule type="cellIs" dxfId="74" priority="16" stopIfTrue="1" operator="greaterThanOrEqual">
      <formula>0.9</formula>
    </cfRule>
  </conditionalFormatting>
  <conditionalFormatting sqref="O49:P49">
    <cfRule type="cellIs" dxfId="73" priority="8" stopIfTrue="1" operator="between">
      <formula>0.8</formula>
      <formula>0.89</formula>
    </cfRule>
    <cfRule type="cellIs" dxfId="72" priority="9" stopIfTrue="1" operator="lessThanOrEqual">
      <formula>0.8</formula>
    </cfRule>
    <cfRule type="cellIs" dxfId="71" priority="10" stopIfTrue="1" operator="greaterThanOrEqual">
      <formula>0.9</formula>
    </cfRule>
  </conditionalFormatting>
  <dataValidations count="6">
    <dataValidation type="list" allowBlank="1" showInputMessage="1" showErrorMessage="1" sqref="C18:P18" xr:uid="{00000000-0002-0000-0600-000000000000}">
      <formula1>$B$129:$B$135</formula1>
    </dataValidation>
    <dataValidation type="list" allowBlank="1" showInputMessage="1" showErrorMessage="1" sqref="C33:P33 C35:P35 C37:P37" xr:uid="{00000000-0002-0000-0600-000001000000}">
      <formula1>$Q$103:$Q$108</formula1>
    </dataValidation>
    <dataValidation type="list" allowBlank="1" showInputMessage="1" showErrorMessage="1" sqref="N10:P10" xr:uid="{00000000-0002-0000-0600-000002000000}">
      <formula1>"Economicos,Eficiencia,Eficacia, Efectividad,Calidad"</formula1>
    </dataValidation>
    <dataValidation type="list" allowBlank="1" showInputMessage="1" showErrorMessage="1" sqref="C10:I10" xr:uid="{00000000-0002-0000-0600-000003000000}">
      <formula1>"2023,2024,2025,2026,2027"</formula1>
    </dataValidation>
    <dataValidation type="list" allowBlank="1" showInputMessage="1" showErrorMessage="1" sqref="C12:P12" xr:uid="{00000000-0002-0000-0600-000004000000}">
      <formula1>$B$140:$B$166</formula1>
    </dataValidation>
    <dataValidation type="list" allowBlank="1" showInputMessage="1" showErrorMessage="1" sqref="C78:P78" xr:uid="{00000000-0002-0000-0600-000005000000}">
      <formula1>$B$171:$B$172</formula1>
    </dataValidation>
  </dataValidations>
  <printOptions horizontalCentered="1" verticalCentered="1"/>
  <pageMargins left="0.70866141732283472" right="0.70866141732283472" top="0.74803149606299213" bottom="0.74803149606299213" header="0.31496062992125984" footer="0.31496062992125984"/>
  <pageSetup scale="47" orientation="portrait" r:id="rId1"/>
  <headerFooter>
    <oddHeader>&amp;A</oddHeader>
    <oddFooter>&amp;F</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W15"/>
  <sheetViews>
    <sheetView showGridLines="0" topLeftCell="A4" zoomScale="80" zoomScaleNormal="80" workbookViewId="0">
      <selection activeCell="I10" sqref="I10"/>
    </sheetView>
  </sheetViews>
  <sheetFormatPr baseColWidth="10" defaultColWidth="9.1796875" defaultRowHeight="30" customHeight="1" x14ac:dyDescent="0.25"/>
  <cols>
    <col min="1" max="1" width="5.1796875" style="17" customWidth="1"/>
    <col min="2" max="2" width="28.54296875" style="56" customWidth="1"/>
    <col min="3" max="3" width="34.54296875" style="17" customWidth="1"/>
    <col min="4" max="12" width="15.7265625" style="17" customWidth="1"/>
    <col min="13" max="13" width="5.26953125" style="17" customWidth="1"/>
    <col min="14" max="14" width="10.7265625" style="17" customWidth="1"/>
    <col min="15" max="15" width="27.54296875" style="17" bestFit="1" customWidth="1"/>
    <col min="16" max="19" width="9.1796875" style="55" customWidth="1"/>
    <col min="20" max="16384" width="9.1796875" style="17"/>
  </cols>
  <sheetData>
    <row r="1" spans="2:23" ht="15" customHeight="1" x14ac:dyDescent="0.35">
      <c r="B1"/>
      <c r="C1"/>
      <c r="D1"/>
      <c r="E1"/>
      <c r="F1"/>
      <c r="G1"/>
      <c r="H1"/>
      <c r="I1"/>
      <c r="J1"/>
      <c r="K1"/>
      <c r="L1"/>
      <c r="M1"/>
      <c r="N1"/>
      <c r="O1"/>
      <c r="P1"/>
      <c r="Q1"/>
      <c r="R1"/>
      <c r="S1"/>
      <c r="T1"/>
      <c r="U1"/>
      <c r="V1"/>
      <c r="W1"/>
    </row>
    <row r="2" spans="2:23" ht="30" customHeight="1" x14ac:dyDescent="0.4">
      <c r="B2" s="672"/>
      <c r="C2" s="673" t="s">
        <v>109</v>
      </c>
      <c r="D2" s="674"/>
      <c r="E2" s="674"/>
      <c r="F2" s="674"/>
      <c r="G2" s="674"/>
      <c r="H2" s="674"/>
      <c r="I2" s="674"/>
      <c r="J2" s="674"/>
      <c r="K2" s="674"/>
      <c r="L2" s="674"/>
      <c r="M2" s="675"/>
      <c r="N2" s="676" t="s">
        <v>127</v>
      </c>
      <c r="O2" s="676"/>
      <c r="P2" s="82"/>
      <c r="Q2" s="82"/>
      <c r="R2"/>
      <c r="S2" s="82"/>
      <c r="T2" s="81"/>
      <c r="U2" s="81"/>
    </row>
    <row r="3" spans="2:23" ht="30" customHeight="1" x14ac:dyDescent="0.4">
      <c r="B3" s="672"/>
      <c r="C3" s="673" t="s">
        <v>126</v>
      </c>
      <c r="D3" s="674"/>
      <c r="E3" s="674"/>
      <c r="F3" s="674"/>
      <c r="G3" s="674"/>
      <c r="H3" s="674"/>
      <c r="I3" s="674"/>
      <c r="J3" s="674"/>
      <c r="K3" s="674"/>
      <c r="L3" s="674"/>
      <c r="M3" s="675"/>
      <c r="N3" s="676" t="s">
        <v>106</v>
      </c>
      <c r="O3" s="676"/>
      <c r="P3" s="82"/>
      <c r="Q3" s="82"/>
      <c r="S3" s="82"/>
      <c r="T3" s="81"/>
      <c r="U3" s="81"/>
    </row>
    <row r="4" spans="2:23" ht="30" customHeight="1" x14ac:dyDescent="0.4">
      <c r="B4" s="672"/>
      <c r="C4" s="673" t="s">
        <v>125</v>
      </c>
      <c r="D4" s="674"/>
      <c r="E4" s="674"/>
      <c r="F4" s="674"/>
      <c r="G4" s="674"/>
      <c r="H4" s="674"/>
      <c r="I4" s="674"/>
      <c r="J4" s="674"/>
      <c r="K4" s="674"/>
      <c r="L4" s="674"/>
      <c r="M4" s="675"/>
      <c r="N4" s="676" t="s">
        <v>124</v>
      </c>
      <c r="O4" s="676"/>
      <c r="P4" s="82"/>
      <c r="Q4" s="82"/>
      <c r="S4" s="82"/>
      <c r="T4" s="81"/>
      <c r="U4" s="81"/>
    </row>
    <row r="5" spans="2:23" ht="30" customHeight="1" x14ac:dyDescent="0.4">
      <c r="B5" s="672"/>
      <c r="C5" s="673" t="s">
        <v>123</v>
      </c>
      <c r="D5" s="674"/>
      <c r="E5" s="674"/>
      <c r="F5" s="674"/>
      <c r="G5" s="674"/>
      <c r="H5" s="674"/>
      <c r="I5" s="674"/>
      <c r="J5" s="674"/>
      <c r="K5" s="674"/>
      <c r="L5" s="674"/>
      <c r="M5" s="675"/>
      <c r="N5" s="676" t="s">
        <v>102</v>
      </c>
      <c r="O5" s="676"/>
      <c r="P5" s="78"/>
      <c r="Q5" s="78"/>
      <c r="S5" s="78"/>
      <c r="T5" s="77"/>
      <c r="U5" s="77"/>
    </row>
    <row r="6" spans="2:23" ht="18" x14ac:dyDescent="0.4">
      <c r="B6" s="74"/>
      <c r="C6" s="55"/>
      <c r="D6" s="80"/>
      <c r="E6" s="80"/>
      <c r="F6" s="80"/>
      <c r="G6" s="80"/>
      <c r="H6" s="80"/>
      <c r="I6" s="80"/>
      <c r="J6" s="80"/>
      <c r="K6" s="80"/>
      <c r="L6" s="80"/>
      <c r="M6" s="79"/>
      <c r="N6" s="79"/>
      <c r="O6" s="79"/>
      <c r="P6" s="78"/>
      <c r="Q6" s="78"/>
      <c r="S6" s="78"/>
      <c r="T6" s="77"/>
      <c r="U6" s="77"/>
    </row>
    <row r="7" spans="2:23" s="75" customFormat="1" ht="21.75" customHeight="1" x14ac:dyDescent="0.35">
      <c r="B7" s="671" t="s">
        <v>122</v>
      </c>
      <c r="C7" s="671"/>
      <c r="D7" s="671"/>
      <c r="E7" s="671"/>
      <c r="F7" s="671"/>
      <c r="G7" s="671"/>
      <c r="H7" s="671"/>
      <c r="I7" s="671"/>
      <c r="J7" s="671"/>
      <c r="K7" s="671"/>
      <c r="L7" s="671"/>
      <c r="M7" s="671"/>
      <c r="N7" s="671"/>
      <c r="O7" s="671"/>
      <c r="P7" s="76"/>
      <c r="Q7" s="76"/>
      <c r="R7" s="76"/>
      <c r="S7" s="76"/>
    </row>
    <row r="8" spans="2:23" ht="11.25" customHeight="1" thickBot="1" x14ac:dyDescent="0.3">
      <c r="B8" s="74"/>
      <c r="C8" s="55"/>
      <c r="D8" s="55"/>
      <c r="E8" s="55"/>
      <c r="F8" s="55"/>
      <c r="G8" s="55"/>
      <c r="H8" s="55"/>
      <c r="I8" s="55"/>
      <c r="J8" s="55"/>
      <c r="K8" s="55"/>
      <c r="L8" s="55"/>
      <c r="M8" s="55"/>
      <c r="N8" s="55"/>
      <c r="O8" s="55"/>
    </row>
    <row r="9" spans="2:23" s="72" customFormat="1" ht="30" customHeight="1" x14ac:dyDescent="0.3">
      <c r="B9" s="683" t="s">
        <v>121</v>
      </c>
      <c r="C9" s="685" t="s">
        <v>63</v>
      </c>
      <c r="D9" s="685" t="s">
        <v>95</v>
      </c>
      <c r="E9" s="685"/>
      <c r="F9" s="685"/>
      <c r="G9" s="685"/>
      <c r="H9" s="685"/>
      <c r="I9" s="685"/>
      <c r="J9" s="685"/>
      <c r="K9" s="685"/>
      <c r="L9" s="685"/>
      <c r="M9" s="685" t="s">
        <v>120</v>
      </c>
      <c r="N9" s="685"/>
      <c r="O9" s="696"/>
      <c r="P9" s="73"/>
      <c r="Q9" s="73"/>
      <c r="R9" s="73"/>
      <c r="S9" s="73"/>
    </row>
    <row r="10" spans="2:23" s="69" customFormat="1" ht="60" customHeight="1" x14ac:dyDescent="0.35">
      <c r="B10" s="684"/>
      <c r="C10" s="686"/>
      <c r="D10" s="71" t="s">
        <v>302</v>
      </c>
      <c r="E10" s="71" t="s">
        <v>119</v>
      </c>
      <c r="F10" s="71" t="s">
        <v>303</v>
      </c>
      <c r="G10" s="71" t="s">
        <v>118</v>
      </c>
      <c r="H10" s="71" t="s">
        <v>304</v>
      </c>
      <c r="I10" s="71" t="s">
        <v>117</v>
      </c>
      <c r="J10" s="71" t="s">
        <v>305</v>
      </c>
      <c r="K10" s="71" t="s">
        <v>116</v>
      </c>
      <c r="L10" s="71" t="s">
        <v>306</v>
      </c>
      <c r="M10" s="686"/>
      <c r="N10" s="686"/>
      <c r="O10" s="697"/>
      <c r="P10" s="70"/>
      <c r="Q10" s="70"/>
      <c r="R10" s="70"/>
      <c r="S10" s="70"/>
    </row>
    <row r="11" spans="2:23" s="57" customFormat="1" ht="66" customHeight="1" x14ac:dyDescent="0.35">
      <c r="B11" s="680" t="s">
        <v>115</v>
      </c>
      <c r="C11" s="64" t="s">
        <v>114</v>
      </c>
      <c r="D11" s="63">
        <v>10451</v>
      </c>
      <c r="E11" s="687">
        <f>+D13-D14</f>
        <v>469</v>
      </c>
      <c r="F11" s="62">
        <f>+D14</f>
        <v>10017</v>
      </c>
      <c r="G11" s="690">
        <f>+F13-F14</f>
        <v>-267</v>
      </c>
      <c r="H11" s="68">
        <f>+F14</f>
        <v>11750</v>
      </c>
      <c r="I11" s="690">
        <f>+H13-H14</f>
        <v>575</v>
      </c>
      <c r="J11" s="68">
        <f>+H14</f>
        <v>11288</v>
      </c>
      <c r="K11" s="690">
        <f>+J13-J14</f>
        <v>180</v>
      </c>
      <c r="L11" s="62">
        <f>+(D11+F11+H11+J11)/4</f>
        <v>10876.5</v>
      </c>
      <c r="M11" s="698" t="s">
        <v>320</v>
      </c>
      <c r="N11" s="699"/>
      <c r="O11" s="700"/>
      <c r="P11" s="58"/>
      <c r="Q11" s="58"/>
      <c r="R11" s="58"/>
      <c r="S11" s="58"/>
    </row>
    <row r="12" spans="2:23" s="57" customFormat="1" ht="43.15" customHeight="1" x14ac:dyDescent="0.35">
      <c r="B12" s="681"/>
      <c r="C12" s="64" t="s">
        <v>113</v>
      </c>
      <c r="D12" s="63">
        <v>35</v>
      </c>
      <c r="E12" s="688"/>
      <c r="F12" s="285">
        <v>1466</v>
      </c>
      <c r="G12" s="691"/>
      <c r="H12" s="285">
        <v>113</v>
      </c>
      <c r="I12" s="691"/>
      <c r="J12" s="67">
        <v>94</v>
      </c>
      <c r="K12" s="691"/>
      <c r="L12" s="62">
        <f>+(D12+F12+H12+J12)/4</f>
        <v>427</v>
      </c>
      <c r="M12" s="698" t="s">
        <v>321</v>
      </c>
      <c r="N12" s="699"/>
      <c r="O12" s="700"/>
      <c r="P12" s="58"/>
      <c r="Q12" s="58"/>
      <c r="R12" s="58"/>
      <c r="S12" s="58"/>
    </row>
    <row r="13" spans="2:23" s="57" customFormat="1" ht="43.15" customHeight="1" x14ac:dyDescent="0.35">
      <c r="B13" s="681"/>
      <c r="C13" s="66" t="s">
        <v>112</v>
      </c>
      <c r="D13" s="65">
        <f>+D11+D12</f>
        <v>10486</v>
      </c>
      <c r="E13" s="688"/>
      <c r="F13" s="65">
        <f>+F11+F12</f>
        <v>11483</v>
      </c>
      <c r="G13" s="691"/>
      <c r="H13" s="65">
        <f>+H11+H12</f>
        <v>11863</v>
      </c>
      <c r="I13" s="691"/>
      <c r="J13" s="65">
        <f>+J11+J12</f>
        <v>11382</v>
      </c>
      <c r="K13" s="691"/>
      <c r="L13" s="62">
        <f>+(D13+F13+H13+J13)/4</f>
        <v>11303.5</v>
      </c>
      <c r="M13" s="698" t="s">
        <v>346</v>
      </c>
      <c r="N13" s="699"/>
      <c r="O13" s="700"/>
      <c r="P13" s="58"/>
      <c r="Q13" s="58"/>
      <c r="R13" s="58"/>
      <c r="S13" s="58"/>
    </row>
    <row r="14" spans="2:23" s="57" customFormat="1" ht="60.75" customHeight="1" x14ac:dyDescent="0.35">
      <c r="B14" s="681"/>
      <c r="C14" s="64" t="s">
        <v>111</v>
      </c>
      <c r="D14" s="63">
        <v>10017</v>
      </c>
      <c r="E14" s="688"/>
      <c r="F14" s="62">
        <v>11750</v>
      </c>
      <c r="G14" s="691"/>
      <c r="H14" s="62">
        <v>11288</v>
      </c>
      <c r="I14" s="691"/>
      <c r="J14" s="62">
        <v>11202</v>
      </c>
      <c r="K14" s="691"/>
      <c r="L14" s="62">
        <f>+(D14+F14+H14+J14)/4</f>
        <v>11064.25</v>
      </c>
      <c r="M14" s="677" t="s">
        <v>347</v>
      </c>
      <c r="N14" s="678"/>
      <c r="O14" s="679"/>
      <c r="P14" s="58"/>
      <c r="Q14" s="58"/>
      <c r="R14" s="58"/>
      <c r="S14" s="58"/>
    </row>
    <row r="15" spans="2:23" s="57" customFormat="1" ht="189" customHeight="1" thickBot="1" x14ac:dyDescent="0.4">
      <c r="B15" s="682"/>
      <c r="C15" s="61" t="s">
        <v>110</v>
      </c>
      <c r="D15" s="60">
        <f>+E11/D14</f>
        <v>4.6820405310971348E-2</v>
      </c>
      <c r="E15" s="689"/>
      <c r="F15" s="60">
        <f>+G11/F14</f>
        <v>-2.272340425531915E-2</v>
      </c>
      <c r="G15" s="692"/>
      <c r="H15" s="60">
        <f>+I11/H14</f>
        <v>5.0939050318922749E-2</v>
      </c>
      <c r="I15" s="692"/>
      <c r="J15" s="60">
        <f>+K11/J14</f>
        <v>1.6068559185859668E-2</v>
      </c>
      <c r="K15" s="701"/>
      <c r="L15" s="59">
        <f>+(D15+F15+H15+J15)/4</f>
        <v>2.2776152640108654E-2</v>
      </c>
      <c r="M15" s="693"/>
      <c r="N15" s="694"/>
      <c r="O15" s="695"/>
      <c r="P15" s="58"/>
      <c r="Q15" s="58"/>
      <c r="R15" s="58"/>
      <c r="S15" s="58"/>
    </row>
  </sheetData>
  <sheetProtection formatCells="0" formatColumns="0" formatRows="0" insertRows="0"/>
  <mergeCells count="24">
    <mergeCell ref="M14:O14"/>
    <mergeCell ref="B11:B15"/>
    <mergeCell ref="B9:B10"/>
    <mergeCell ref="C9:C10"/>
    <mergeCell ref="E11:E15"/>
    <mergeCell ref="G11:G15"/>
    <mergeCell ref="D9:L9"/>
    <mergeCell ref="M15:O15"/>
    <mergeCell ref="M9:O10"/>
    <mergeCell ref="M11:O11"/>
    <mergeCell ref="I11:I15"/>
    <mergeCell ref="M12:O12"/>
    <mergeCell ref="M13:O13"/>
    <mergeCell ref="K11:K15"/>
    <mergeCell ref="B7:O7"/>
    <mergeCell ref="B2:B5"/>
    <mergeCell ref="C2:M2"/>
    <mergeCell ref="N2:O2"/>
    <mergeCell ref="C3:M3"/>
    <mergeCell ref="N3:O3"/>
    <mergeCell ref="C4:M4"/>
    <mergeCell ref="N4:O4"/>
    <mergeCell ref="C5:M5"/>
    <mergeCell ref="N5:O5"/>
  </mergeCells>
  <printOptions horizontalCentered="1"/>
  <pageMargins left="0.70866141732283472" right="0.70866141732283472" top="0.74803149606299213" bottom="0.74803149606299213" header="0.31496062992125984" footer="0.31496062992125984"/>
  <pageSetup scale="35" orientation="portrait" r:id="rId1"/>
  <headerFooter>
    <oddHeader>&amp;A</oddHeader>
    <oddFooter>&amp;F</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A1:S180"/>
  <sheetViews>
    <sheetView topLeftCell="A64" zoomScaleNormal="100" workbookViewId="0">
      <selection activeCell="C76" sqref="C76:P76"/>
    </sheetView>
  </sheetViews>
  <sheetFormatPr baseColWidth="10" defaultColWidth="9.1796875" defaultRowHeight="12.5" x14ac:dyDescent="0.25"/>
  <cols>
    <col min="1" max="1" width="3" style="1" customWidth="1"/>
    <col min="2" max="2" width="34.7265625" style="1" customWidth="1"/>
    <col min="3" max="3" width="16.81640625" style="1" customWidth="1"/>
    <col min="4" max="9" width="7" style="1" bestFit="1" customWidth="1"/>
    <col min="10" max="10" width="7.1796875" style="1" bestFit="1" customWidth="1"/>
    <col min="11" max="13" width="7" style="1" bestFit="1" customWidth="1"/>
    <col min="14" max="14" width="7.453125" style="1" bestFit="1" customWidth="1"/>
    <col min="15" max="15" width="7" style="1" bestFit="1" customWidth="1"/>
    <col min="16" max="16" width="18.453125" style="1" bestFit="1" customWidth="1"/>
    <col min="17" max="17" width="3.26953125" style="1" customWidth="1"/>
    <col min="18" max="18" width="11.7265625" style="1" customWidth="1"/>
    <col min="19" max="19" width="11.453125" style="2" customWidth="1"/>
    <col min="20" max="16384" width="9.1796875" style="1"/>
  </cols>
  <sheetData>
    <row r="1" spans="2:19" ht="13" thickBot="1" x14ac:dyDescent="0.3">
      <c r="B1" s="10"/>
      <c r="C1" s="10"/>
      <c r="D1" s="10"/>
      <c r="E1" s="10"/>
      <c r="F1" s="10"/>
      <c r="G1" s="10"/>
      <c r="H1" s="10"/>
      <c r="I1" s="10"/>
      <c r="J1" s="10"/>
      <c r="K1" s="10"/>
      <c r="L1" s="10"/>
      <c r="M1" s="10"/>
      <c r="N1" s="10"/>
      <c r="O1" s="10"/>
      <c r="P1" s="10"/>
    </row>
    <row r="2" spans="2:19" ht="16.5" customHeight="1" x14ac:dyDescent="0.25">
      <c r="B2" s="542"/>
      <c r="C2" s="554" t="s">
        <v>109</v>
      </c>
      <c r="D2" s="555"/>
      <c r="E2" s="555"/>
      <c r="F2" s="555"/>
      <c r="G2" s="555"/>
      <c r="H2" s="555"/>
      <c r="I2" s="555"/>
      <c r="J2" s="555"/>
      <c r="K2" s="555"/>
      <c r="L2" s="555"/>
      <c r="M2" s="556"/>
      <c r="N2" s="557" t="s">
        <v>108</v>
      </c>
      <c r="O2" s="558"/>
      <c r="P2" s="559"/>
      <c r="S2" s="54"/>
    </row>
    <row r="3" spans="2:19" ht="15.75" customHeight="1" x14ac:dyDescent="0.25">
      <c r="B3" s="543"/>
      <c r="C3" s="560" t="s">
        <v>107</v>
      </c>
      <c r="D3" s="561"/>
      <c r="E3" s="561"/>
      <c r="F3" s="561"/>
      <c r="G3" s="561"/>
      <c r="H3" s="561"/>
      <c r="I3" s="561"/>
      <c r="J3" s="561"/>
      <c r="K3" s="561"/>
      <c r="L3" s="561"/>
      <c r="M3" s="562"/>
      <c r="N3" s="563" t="s">
        <v>106</v>
      </c>
      <c r="O3" s="564"/>
      <c r="P3" s="565"/>
      <c r="S3" s="54"/>
    </row>
    <row r="4" spans="2:19" ht="15.75" customHeight="1" x14ac:dyDescent="0.25">
      <c r="B4" s="543"/>
      <c r="C4" s="560" t="s">
        <v>105</v>
      </c>
      <c r="D4" s="561"/>
      <c r="E4" s="561"/>
      <c r="F4" s="561"/>
      <c r="G4" s="561"/>
      <c r="H4" s="561"/>
      <c r="I4" s="561"/>
      <c r="J4" s="561"/>
      <c r="K4" s="561"/>
      <c r="L4" s="561"/>
      <c r="M4" s="562"/>
      <c r="N4" s="563" t="s">
        <v>104</v>
      </c>
      <c r="O4" s="564"/>
      <c r="P4" s="565"/>
      <c r="S4" s="54"/>
    </row>
    <row r="5" spans="2:19" ht="16.5" customHeight="1" thickBot="1" x14ac:dyDescent="0.3">
      <c r="B5" s="544"/>
      <c r="C5" s="566" t="s">
        <v>103</v>
      </c>
      <c r="D5" s="567"/>
      <c r="E5" s="567"/>
      <c r="F5" s="567"/>
      <c r="G5" s="567"/>
      <c r="H5" s="567"/>
      <c r="I5" s="567"/>
      <c r="J5" s="567"/>
      <c r="K5" s="567"/>
      <c r="L5" s="567"/>
      <c r="M5" s="568"/>
      <c r="N5" s="569" t="s">
        <v>102</v>
      </c>
      <c r="O5" s="570"/>
      <c r="P5" s="571"/>
      <c r="S5" s="54"/>
    </row>
    <row r="6" spans="2:19" ht="13" thickBot="1" x14ac:dyDescent="0.3">
      <c r="B6" s="10"/>
      <c r="C6" s="10"/>
      <c r="D6" s="10"/>
      <c r="E6" s="10"/>
      <c r="F6" s="10"/>
      <c r="G6" s="10"/>
      <c r="H6" s="10"/>
      <c r="I6" s="10"/>
      <c r="J6" s="10"/>
      <c r="K6" s="10"/>
      <c r="L6" s="10"/>
      <c r="M6" s="10"/>
      <c r="N6" s="10"/>
      <c r="O6" s="10"/>
      <c r="P6" s="10"/>
      <c r="S6" s="54"/>
    </row>
    <row r="7" spans="2:19" x14ac:dyDescent="0.25">
      <c r="B7" s="575" t="s">
        <v>101</v>
      </c>
      <c r="C7" s="576"/>
      <c r="D7" s="576"/>
      <c r="E7" s="576"/>
      <c r="F7" s="576"/>
      <c r="G7" s="576"/>
      <c r="H7" s="576"/>
      <c r="I7" s="576"/>
      <c r="J7" s="576"/>
      <c r="K7" s="576"/>
      <c r="L7" s="576"/>
      <c r="M7" s="576"/>
      <c r="N7" s="576"/>
      <c r="O7" s="576"/>
      <c r="P7" s="577"/>
      <c r="S7" s="54"/>
    </row>
    <row r="8" spans="2:19" ht="13" thickBot="1" x14ac:dyDescent="0.3">
      <c r="B8" s="578"/>
      <c r="C8" s="579"/>
      <c r="D8" s="579"/>
      <c r="E8" s="579"/>
      <c r="F8" s="579"/>
      <c r="G8" s="579"/>
      <c r="H8" s="579"/>
      <c r="I8" s="579"/>
      <c r="J8" s="579"/>
      <c r="K8" s="579"/>
      <c r="L8" s="579"/>
      <c r="M8" s="579"/>
      <c r="N8" s="579"/>
      <c r="O8" s="579"/>
      <c r="P8" s="580"/>
    </row>
    <row r="9" spans="2:19" ht="6.75" customHeight="1" thickBot="1" x14ac:dyDescent="0.3">
      <c r="B9" s="581"/>
      <c r="C9" s="581"/>
      <c r="D9" s="581"/>
      <c r="E9" s="581"/>
      <c r="F9" s="581"/>
      <c r="G9" s="581"/>
      <c r="H9" s="581"/>
      <c r="I9" s="581"/>
      <c r="J9" s="581"/>
      <c r="K9" s="581"/>
      <c r="L9" s="581"/>
      <c r="M9" s="581"/>
      <c r="N9" s="581"/>
      <c r="O9" s="581"/>
      <c r="P9" s="581"/>
    </row>
    <row r="10" spans="2:19" ht="26.25" customHeight="1" thickBot="1" x14ac:dyDescent="0.3">
      <c r="B10" s="53" t="s">
        <v>100</v>
      </c>
      <c r="C10" s="322">
        <v>2024</v>
      </c>
      <c r="D10" s="323"/>
      <c r="E10" s="323"/>
      <c r="F10" s="323"/>
      <c r="G10" s="323"/>
      <c r="H10" s="323"/>
      <c r="I10" s="324"/>
      <c r="J10" s="582" t="s">
        <v>99</v>
      </c>
      <c r="K10" s="583"/>
      <c r="L10" s="583"/>
      <c r="M10" s="583"/>
      <c r="N10" s="338" t="s">
        <v>98</v>
      </c>
      <c r="O10" s="339"/>
      <c r="P10" s="340"/>
    </row>
    <row r="11" spans="2:19" ht="4.5" customHeight="1" thickBot="1" x14ac:dyDescent="0.3">
      <c r="B11" s="584"/>
      <c r="C11" s="585"/>
      <c r="D11" s="585"/>
      <c r="E11" s="585"/>
      <c r="F11" s="585"/>
      <c r="G11" s="585"/>
      <c r="H11" s="585"/>
      <c r="I11" s="585"/>
      <c r="J11" s="585"/>
      <c r="K11" s="585"/>
      <c r="L11" s="585"/>
      <c r="M11" s="585"/>
      <c r="N11" s="585"/>
      <c r="O11" s="585"/>
      <c r="P11" s="586"/>
    </row>
    <row r="12" spans="2:19" ht="13.5" thickBot="1" x14ac:dyDescent="0.35">
      <c r="B12" s="51" t="s">
        <v>97</v>
      </c>
      <c r="C12" s="587" t="s">
        <v>13</v>
      </c>
      <c r="D12" s="587"/>
      <c r="E12" s="587"/>
      <c r="F12" s="587"/>
      <c r="G12" s="587"/>
      <c r="H12" s="587"/>
      <c r="I12" s="587"/>
      <c r="J12" s="587"/>
      <c r="K12" s="587"/>
      <c r="L12" s="587"/>
      <c r="M12" s="587"/>
      <c r="N12" s="587"/>
      <c r="O12" s="587"/>
      <c r="P12" s="588"/>
    </row>
    <row r="13" spans="2:19" ht="4.5" customHeight="1" thickBot="1" x14ac:dyDescent="0.35">
      <c r="B13" s="589"/>
      <c r="C13" s="590"/>
      <c r="D13" s="590"/>
      <c r="E13" s="590"/>
      <c r="F13" s="590"/>
      <c r="G13" s="590"/>
      <c r="H13" s="590"/>
      <c r="I13" s="590"/>
      <c r="J13" s="590"/>
      <c r="K13" s="590"/>
      <c r="L13" s="590"/>
      <c r="M13" s="590"/>
      <c r="N13" s="590"/>
      <c r="O13" s="590"/>
      <c r="P13" s="591"/>
    </row>
    <row r="14" spans="2:19" ht="18" customHeight="1" thickBot="1" x14ac:dyDescent="0.3">
      <c r="B14" s="51" t="s">
        <v>96</v>
      </c>
      <c r="C14" s="592" t="s">
        <v>139</v>
      </c>
      <c r="D14" s="593"/>
      <c r="E14" s="593"/>
      <c r="F14" s="593"/>
      <c r="G14" s="593"/>
      <c r="H14" s="593"/>
      <c r="I14" s="593"/>
      <c r="J14" s="593"/>
      <c r="K14" s="593"/>
      <c r="L14" s="593"/>
      <c r="M14" s="593"/>
      <c r="N14" s="593"/>
      <c r="O14" s="593"/>
      <c r="P14" s="594"/>
    </row>
    <row r="15" spans="2:19" ht="4.5" customHeight="1" thickBot="1" x14ac:dyDescent="0.35">
      <c r="B15" s="572"/>
      <c r="C15" s="573"/>
      <c r="D15" s="573"/>
      <c r="E15" s="573"/>
      <c r="F15" s="573"/>
      <c r="G15" s="573"/>
      <c r="H15" s="573"/>
      <c r="I15" s="573"/>
      <c r="J15" s="573"/>
      <c r="K15" s="573"/>
      <c r="L15" s="573"/>
      <c r="M15" s="573"/>
      <c r="N15" s="573"/>
      <c r="O15" s="573"/>
      <c r="P15" s="574"/>
    </row>
    <row r="16" spans="2:19" ht="32.25" customHeight="1" thickBot="1" x14ac:dyDescent="0.3">
      <c r="B16" s="51" t="s">
        <v>94</v>
      </c>
      <c r="C16" s="592" t="s">
        <v>138</v>
      </c>
      <c r="D16" s="593"/>
      <c r="E16" s="593"/>
      <c r="F16" s="593"/>
      <c r="G16" s="593"/>
      <c r="H16" s="593"/>
      <c r="I16" s="593"/>
      <c r="J16" s="593"/>
      <c r="K16" s="593"/>
      <c r="L16" s="593"/>
      <c r="M16" s="593"/>
      <c r="N16" s="593"/>
      <c r="O16" s="593"/>
      <c r="P16" s="594"/>
    </row>
    <row r="17" spans="2:19" ht="4.5" customHeight="1" thickBot="1" x14ac:dyDescent="0.35">
      <c r="B17" s="572"/>
      <c r="C17" s="573"/>
      <c r="D17" s="573"/>
      <c r="E17" s="573"/>
      <c r="F17" s="573"/>
      <c r="G17" s="573"/>
      <c r="H17" s="573"/>
      <c r="I17" s="573"/>
      <c r="J17" s="573"/>
      <c r="K17" s="573"/>
      <c r="L17" s="573"/>
      <c r="M17" s="573"/>
      <c r="N17" s="573"/>
      <c r="O17" s="573"/>
      <c r="P17" s="574"/>
    </row>
    <row r="18" spans="2:19" ht="26.25" customHeight="1" thickBot="1" x14ac:dyDescent="0.3">
      <c r="B18" s="51" t="s">
        <v>92</v>
      </c>
      <c r="C18" s="598" t="s">
        <v>314</v>
      </c>
      <c r="D18" s="599"/>
      <c r="E18" s="599"/>
      <c r="F18" s="599"/>
      <c r="G18" s="599"/>
      <c r="H18" s="599"/>
      <c r="I18" s="599"/>
      <c r="J18" s="599"/>
      <c r="K18" s="599"/>
      <c r="L18" s="599"/>
      <c r="M18" s="599"/>
      <c r="N18" s="599"/>
      <c r="O18" s="599"/>
      <c r="P18" s="600"/>
    </row>
    <row r="19" spans="2:19" ht="4.5" customHeight="1" thickBot="1" x14ac:dyDescent="0.35">
      <c r="B19" s="601"/>
      <c r="C19" s="601"/>
      <c r="D19" s="601"/>
      <c r="E19" s="601"/>
      <c r="F19" s="601"/>
      <c r="G19" s="601"/>
      <c r="H19" s="601"/>
      <c r="I19" s="601"/>
      <c r="J19" s="601"/>
      <c r="K19" s="601"/>
      <c r="L19" s="601"/>
      <c r="M19" s="601"/>
      <c r="N19" s="601"/>
      <c r="O19" s="601"/>
      <c r="P19" s="601"/>
    </row>
    <row r="20" spans="2:19" ht="17.25" customHeight="1" thickBot="1" x14ac:dyDescent="0.35">
      <c r="B20" s="602" t="s">
        <v>91</v>
      </c>
      <c r="C20" s="603"/>
      <c r="D20" s="603"/>
      <c r="E20" s="603"/>
      <c r="F20" s="603"/>
      <c r="G20" s="603"/>
      <c r="H20" s="603"/>
      <c r="I20" s="603"/>
      <c r="J20" s="603"/>
      <c r="K20" s="603"/>
      <c r="L20" s="603"/>
      <c r="M20" s="603"/>
      <c r="N20" s="603"/>
      <c r="O20" s="603"/>
      <c r="P20" s="604"/>
    </row>
    <row r="21" spans="2:19" ht="4.5" customHeight="1" thickBot="1" x14ac:dyDescent="0.35">
      <c r="B21" s="605"/>
      <c r="C21" s="606"/>
      <c r="D21" s="606"/>
      <c r="E21" s="606"/>
      <c r="F21" s="606"/>
      <c r="G21" s="606"/>
      <c r="H21" s="606"/>
      <c r="I21" s="606"/>
      <c r="J21" s="606"/>
      <c r="K21" s="606"/>
      <c r="L21" s="606"/>
      <c r="M21" s="606"/>
      <c r="N21" s="606"/>
      <c r="O21" s="606"/>
      <c r="P21" s="607"/>
    </row>
    <row r="22" spans="2:19" ht="59.25" customHeight="1" thickBot="1" x14ac:dyDescent="0.3">
      <c r="B22" s="51" t="s">
        <v>90</v>
      </c>
      <c r="C22" s="518" t="s">
        <v>137</v>
      </c>
      <c r="D22" s="608"/>
      <c r="E22" s="608"/>
      <c r="F22" s="608"/>
      <c r="G22" s="608"/>
      <c r="H22" s="608"/>
      <c r="I22" s="608"/>
      <c r="J22" s="608"/>
      <c r="K22" s="608"/>
      <c r="L22" s="608"/>
      <c r="M22" s="608"/>
      <c r="N22" s="608"/>
      <c r="O22" s="608"/>
      <c r="P22" s="609"/>
    </row>
    <row r="23" spans="2:19" ht="4.5" customHeight="1" thickBot="1" x14ac:dyDescent="0.35">
      <c r="B23" s="572"/>
      <c r="C23" s="573"/>
      <c r="D23" s="573"/>
      <c r="E23" s="573"/>
      <c r="F23" s="573"/>
      <c r="G23" s="573"/>
      <c r="H23" s="573"/>
      <c r="I23" s="573"/>
      <c r="J23" s="573"/>
      <c r="K23" s="573"/>
      <c r="L23" s="573"/>
      <c r="M23" s="573"/>
      <c r="N23" s="573"/>
      <c r="O23" s="573"/>
      <c r="P23" s="574"/>
    </row>
    <row r="24" spans="2:19" ht="30.75" customHeight="1" x14ac:dyDescent="0.25">
      <c r="B24" s="610" t="s">
        <v>88</v>
      </c>
      <c r="C24" s="716" t="s">
        <v>136</v>
      </c>
      <c r="D24" s="717"/>
      <c r="E24" s="717"/>
      <c r="F24" s="717"/>
      <c r="G24" s="717"/>
      <c r="H24" s="717"/>
      <c r="I24" s="717"/>
      <c r="J24" s="717"/>
      <c r="K24" s="717"/>
      <c r="L24" s="717"/>
      <c r="M24" s="717"/>
      <c r="N24" s="717"/>
      <c r="O24" s="717"/>
      <c r="P24" s="718"/>
    </row>
    <row r="25" spans="2:19" ht="33.75" customHeight="1" thickBot="1" x14ac:dyDescent="0.3">
      <c r="B25" s="611"/>
      <c r="C25" s="615" t="s">
        <v>135</v>
      </c>
      <c r="D25" s="616"/>
      <c r="E25" s="616"/>
      <c r="F25" s="616"/>
      <c r="G25" s="616"/>
      <c r="H25" s="616"/>
      <c r="I25" s="616"/>
      <c r="J25" s="616"/>
      <c r="K25" s="616"/>
      <c r="L25" s="616"/>
      <c r="M25" s="616"/>
      <c r="N25" s="616"/>
      <c r="O25" s="616"/>
      <c r="P25" s="617"/>
    </row>
    <row r="26" spans="2:19" ht="4.5" customHeight="1" thickBot="1" x14ac:dyDescent="0.35">
      <c r="B26" s="572"/>
      <c r="C26" s="573"/>
      <c r="D26" s="573"/>
      <c r="E26" s="573"/>
      <c r="F26" s="573"/>
      <c r="G26" s="573"/>
      <c r="H26" s="573"/>
      <c r="I26" s="573"/>
      <c r="J26" s="573"/>
      <c r="K26" s="573"/>
      <c r="L26" s="573"/>
      <c r="M26" s="573"/>
      <c r="N26" s="573"/>
      <c r="O26" s="573"/>
      <c r="P26" s="574"/>
    </row>
    <row r="27" spans="2:19" s="3" customFormat="1" ht="19.5" customHeight="1" thickBot="1" x14ac:dyDescent="0.4">
      <c r="B27" s="51" t="s">
        <v>85</v>
      </c>
      <c r="C27" s="52">
        <v>0.5</v>
      </c>
      <c r="D27" s="618" t="s">
        <v>134</v>
      </c>
      <c r="E27" s="618"/>
      <c r="F27" s="618"/>
      <c r="G27" s="618"/>
      <c r="H27" s="618"/>
      <c r="I27" s="618"/>
      <c r="J27" s="618"/>
      <c r="K27" s="618"/>
      <c r="L27" s="618"/>
      <c r="M27" s="618"/>
      <c r="N27" s="618"/>
      <c r="O27" s="618"/>
      <c r="P27" s="619"/>
      <c r="S27" s="22"/>
    </row>
    <row r="28" spans="2:19" ht="4.5" customHeight="1" thickBot="1" x14ac:dyDescent="0.35">
      <c r="B28" s="595"/>
      <c r="C28" s="596"/>
      <c r="D28" s="596"/>
      <c r="E28" s="596"/>
      <c r="F28" s="596"/>
      <c r="G28" s="596"/>
      <c r="H28" s="596"/>
      <c r="I28" s="596"/>
      <c r="J28" s="596"/>
      <c r="K28" s="596"/>
      <c r="L28" s="596"/>
      <c r="M28" s="596"/>
      <c r="N28" s="596"/>
      <c r="O28" s="596"/>
      <c r="P28" s="597"/>
    </row>
    <row r="29" spans="2:19" s="3" customFormat="1" ht="19.5" customHeight="1" thickBot="1" x14ac:dyDescent="0.4">
      <c r="B29" s="51" t="s">
        <v>83</v>
      </c>
      <c r="C29" s="50" t="s">
        <v>82</v>
      </c>
      <c r="D29" s="621" t="s">
        <v>133</v>
      </c>
      <c r="E29" s="622"/>
      <c r="F29" s="622"/>
      <c r="G29" s="623"/>
      <c r="H29" s="624" t="s">
        <v>80</v>
      </c>
      <c r="I29" s="624"/>
      <c r="J29" s="624"/>
      <c r="K29" s="621" t="s">
        <v>132</v>
      </c>
      <c r="L29" s="622"/>
      <c r="M29" s="623"/>
      <c r="N29" s="625" t="s">
        <v>78</v>
      </c>
      <c r="O29" s="626"/>
      <c r="P29" s="49" t="s">
        <v>131</v>
      </c>
      <c r="S29" s="22"/>
    </row>
    <row r="30" spans="2:19" ht="4.5" customHeight="1" thickBot="1" x14ac:dyDescent="0.35">
      <c r="B30" s="627"/>
      <c r="C30" s="601"/>
      <c r="D30" s="601"/>
      <c r="E30" s="601"/>
      <c r="F30" s="601"/>
      <c r="G30" s="601"/>
      <c r="H30" s="601"/>
      <c r="I30" s="601"/>
      <c r="J30" s="601"/>
      <c r="K30" s="601"/>
      <c r="L30" s="601"/>
      <c r="M30" s="601"/>
      <c r="N30" s="601"/>
      <c r="O30" s="601"/>
      <c r="P30" s="628"/>
    </row>
    <row r="31" spans="2:19" ht="13.5" thickBot="1" x14ac:dyDescent="0.35">
      <c r="B31" s="48" t="s">
        <v>69</v>
      </c>
      <c r="C31" s="620" t="s">
        <v>76</v>
      </c>
      <c r="D31" s="587"/>
      <c r="E31" s="587"/>
      <c r="F31" s="587"/>
      <c r="G31" s="587"/>
      <c r="H31" s="587"/>
      <c r="I31" s="587"/>
      <c r="J31" s="587"/>
      <c r="K31" s="587"/>
      <c r="L31" s="587"/>
      <c r="M31" s="587"/>
      <c r="N31" s="587"/>
      <c r="O31" s="587"/>
      <c r="P31" s="588"/>
    </row>
    <row r="32" spans="2:19" ht="4.5" customHeight="1" thickBot="1" x14ac:dyDescent="0.35">
      <c r="B32" s="572"/>
      <c r="C32" s="573"/>
      <c r="D32" s="573"/>
      <c r="E32" s="573"/>
      <c r="F32" s="573"/>
      <c r="G32" s="573"/>
      <c r="H32" s="573"/>
      <c r="I32" s="573"/>
      <c r="J32" s="573"/>
      <c r="K32" s="573"/>
      <c r="L32" s="573"/>
      <c r="M32" s="573"/>
      <c r="N32" s="573"/>
      <c r="O32" s="573"/>
      <c r="P32" s="574"/>
    </row>
    <row r="33" spans="2:19" ht="13.5" thickBot="1" x14ac:dyDescent="0.35">
      <c r="B33" s="48" t="s">
        <v>75</v>
      </c>
      <c r="C33" s="629" t="s">
        <v>32</v>
      </c>
      <c r="D33" s="587"/>
      <c r="E33" s="587"/>
      <c r="F33" s="587"/>
      <c r="G33" s="587"/>
      <c r="H33" s="587"/>
      <c r="I33" s="587"/>
      <c r="J33" s="587"/>
      <c r="K33" s="587"/>
      <c r="L33" s="587"/>
      <c r="M33" s="587"/>
      <c r="N33" s="587"/>
      <c r="O33" s="587"/>
      <c r="P33" s="588"/>
    </row>
    <row r="34" spans="2:19" ht="4.5" customHeight="1" thickBot="1" x14ac:dyDescent="0.35">
      <c r="B34" s="572"/>
      <c r="C34" s="573"/>
      <c r="D34" s="573"/>
      <c r="E34" s="573"/>
      <c r="F34" s="573"/>
      <c r="G34" s="573"/>
      <c r="H34" s="573"/>
      <c r="I34" s="573"/>
      <c r="J34" s="573"/>
      <c r="K34" s="573"/>
      <c r="L34" s="573"/>
      <c r="M34" s="573"/>
      <c r="N34" s="573"/>
      <c r="O34" s="573"/>
      <c r="P34" s="574"/>
    </row>
    <row r="35" spans="2:19" ht="13.5" thickBot="1" x14ac:dyDescent="0.35">
      <c r="B35" s="48" t="s">
        <v>74</v>
      </c>
      <c r="C35" s="629" t="s">
        <v>32</v>
      </c>
      <c r="D35" s="587"/>
      <c r="E35" s="587"/>
      <c r="F35" s="587"/>
      <c r="G35" s="587"/>
      <c r="H35" s="587"/>
      <c r="I35" s="587"/>
      <c r="J35" s="587"/>
      <c r="K35" s="587"/>
      <c r="L35" s="587"/>
      <c r="M35" s="587"/>
      <c r="N35" s="587"/>
      <c r="O35" s="587"/>
      <c r="P35" s="588"/>
    </row>
    <row r="36" spans="2:19" ht="4.5" customHeight="1" thickBot="1" x14ac:dyDescent="0.35">
      <c r="B36" s="589"/>
      <c r="C36" s="590"/>
      <c r="D36" s="590"/>
      <c r="E36" s="590"/>
      <c r="F36" s="590"/>
      <c r="G36" s="590"/>
      <c r="H36" s="590"/>
      <c r="I36" s="590"/>
      <c r="J36" s="590"/>
      <c r="K36" s="590"/>
      <c r="L36" s="590"/>
      <c r="M36" s="590"/>
      <c r="N36" s="590"/>
      <c r="O36" s="590"/>
      <c r="P36" s="591"/>
    </row>
    <row r="37" spans="2:19" ht="16.5" customHeight="1" thickBot="1" x14ac:dyDescent="0.35">
      <c r="B37" s="48" t="s">
        <v>73</v>
      </c>
      <c r="C37" s="620" t="s">
        <v>35</v>
      </c>
      <c r="D37" s="587"/>
      <c r="E37" s="587"/>
      <c r="F37" s="587"/>
      <c r="G37" s="587"/>
      <c r="H37" s="587"/>
      <c r="I37" s="587"/>
      <c r="J37" s="587"/>
      <c r="K37" s="587"/>
      <c r="L37" s="587"/>
      <c r="M37" s="587"/>
      <c r="N37" s="587"/>
      <c r="O37" s="587"/>
      <c r="P37" s="588"/>
    </row>
    <row r="38" spans="2:19" ht="4.5" customHeight="1" thickBot="1" x14ac:dyDescent="0.35">
      <c r="B38" s="40"/>
      <c r="C38" s="40"/>
      <c r="D38" s="40"/>
      <c r="E38" s="40"/>
      <c r="F38" s="40"/>
      <c r="G38" s="40"/>
      <c r="H38" s="40"/>
      <c r="I38" s="40"/>
      <c r="J38" s="40"/>
      <c r="K38" s="40"/>
      <c r="L38" s="40"/>
      <c r="M38" s="40"/>
      <c r="N38" s="40"/>
      <c r="O38" s="40"/>
      <c r="P38" s="40"/>
    </row>
    <row r="39" spans="2:19" ht="13.5" thickBot="1" x14ac:dyDescent="0.35">
      <c r="B39" s="633" t="s">
        <v>72</v>
      </c>
      <c r="C39" s="634"/>
      <c r="D39" s="634"/>
      <c r="E39" s="634"/>
      <c r="F39" s="634"/>
      <c r="G39" s="634"/>
      <c r="H39" s="634"/>
      <c r="I39" s="634"/>
      <c r="J39" s="634"/>
      <c r="K39" s="634"/>
      <c r="L39" s="634"/>
      <c r="M39" s="634"/>
      <c r="N39" s="634"/>
      <c r="O39" s="635"/>
      <c r="P39" s="636"/>
    </row>
    <row r="40" spans="2:19" s="45" customFormat="1" ht="21.75" customHeight="1" thickBot="1" x14ac:dyDescent="0.4">
      <c r="B40" s="90" t="s">
        <v>71</v>
      </c>
      <c r="C40" s="712" t="s">
        <v>70</v>
      </c>
      <c r="D40" s="713"/>
      <c r="E40" s="713"/>
      <c r="F40" s="713"/>
      <c r="G40" s="714"/>
      <c r="H40" s="712" t="s">
        <v>69</v>
      </c>
      <c r="I40" s="713"/>
      <c r="J40" s="713"/>
      <c r="K40" s="713"/>
      <c r="L40" s="714"/>
      <c r="M40" s="712" t="s">
        <v>68</v>
      </c>
      <c r="N40" s="713"/>
      <c r="O40" s="715"/>
      <c r="P40" s="714"/>
      <c r="S40" s="46"/>
    </row>
    <row r="41" spans="2:19" s="3" customFormat="1" ht="46.5" customHeight="1" x14ac:dyDescent="0.35">
      <c r="B41" s="44" t="str">
        <f>+C24</f>
        <v>Numerador: es el saldo inicial de documentos de recaudo clasificados en el período (Saldo Inicial - Saldo Final)</v>
      </c>
      <c r="C41" s="641" t="s">
        <v>130</v>
      </c>
      <c r="D41" s="642"/>
      <c r="E41" s="642"/>
      <c r="F41" s="642"/>
      <c r="G41" s="643"/>
      <c r="H41" s="708" t="s">
        <v>129</v>
      </c>
      <c r="I41" s="708"/>
      <c r="J41" s="708"/>
      <c r="K41" s="708"/>
      <c r="L41" s="708"/>
      <c r="M41" s="709" t="s">
        <v>128</v>
      </c>
      <c r="N41" s="710"/>
      <c r="O41" s="710"/>
      <c r="P41" s="711"/>
      <c r="S41" s="22"/>
    </row>
    <row r="42" spans="2:19" s="3" customFormat="1" ht="41.25" customHeight="1" thickBot="1" x14ac:dyDescent="0.4">
      <c r="B42" s="43" t="str">
        <f>+C25</f>
        <v>Denominador: es el saldo de documentos de recaudo pendientes por clasificar al iniciar el período</v>
      </c>
      <c r="C42" s="644" t="s">
        <v>130</v>
      </c>
      <c r="D42" s="645"/>
      <c r="E42" s="645"/>
      <c r="F42" s="645"/>
      <c r="G42" s="646"/>
      <c r="H42" s="647" t="s">
        <v>129</v>
      </c>
      <c r="I42" s="647"/>
      <c r="J42" s="647"/>
      <c r="K42" s="647"/>
      <c r="L42" s="647"/>
      <c r="M42" s="705" t="s">
        <v>128</v>
      </c>
      <c r="N42" s="706"/>
      <c r="O42" s="706"/>
      <c r="P42" s="707"/>
      <c r="S42" s="22"/>
    </row>
    <row r="43" spans="2:19" ht="9" customHeight="1" thickBot="1" x14ac:dyDescent="0.35">
      <c r="B43" s="42"/>
      <c r="C43" s="42"/>
      <c r="D43" s="42"/>
      <c r="E43" s="42"/>
      <c r="F43" s="42"/>
      <c r="G43" s="42"/>
      <c r="H43" s="42"/>
      <c r="I43" s="42"/>
      <c r="J43" s="42"/>
      <c r="K43" s="42"/>
      <c r="L43" s="42"/>
      <c r="M43" s="42"/>
      <c r="N43" s="42"/>
      <c r="O43" s="42"/>
      <c r="P43" s="42"/>
    </row>
    <row r="44" spans="2:19" ht="13.5" customHeight="1" thickBot="1" x14ac:dyDescent="0.35">
      <c r="B44" s="602" t="s">
        <v>64</v>
      </c>
      <c r="C44" s="603"/>
      <c r="D44" s="603"/>
      <c r="E44" s="603"/>
      <c r="F44" s="603"/>
      <c r="G44" s="603"/>
      <c r="H44" s="603"/>
      <c r="I44" s="603"/>
      <c r="J44" s="603"/>
      <c r="K44" s="603"/>
      <c r="L44" s="603"/>
      <c r="M44" s="603"/>
      <c r="N44" s="603"/>
      <c r="O44" s="603"/>
      <c r="P44" s="604"/>
    </row>
    <row r="45" spans="2:19" ht="4.5" customHeight="1" thickBot="1" x14ac:dyDescent="0.35">
      <c r="B45" s="41"/>
      <c r="C45" s="40"/>
      <c r="D45" s="40"/>
      <c r="E45" s="40"/>
      <c r="F45" s="40"/>
      <c r="G45" s="40"/>
      <c r="H45" s="40"/>
      <c r="I45" s="40"/>
      <c r="J45" s="40"/>
      <c r="K45" s="40"/>
      <c r="L45" s="40"/>
      <c r="M45" s="40"/>
      <c r="N45" s="40"/>
      <c r="O45" s="40"/>
      <c r="P45" s="39"/>
    </row>
    <row r="46" spans="2:19" ht="26" x14ac:dyDescent="0.3">
      <c r="B46" s="610" t="s">
        <v>63</v>
      </c>
      <c r="C46" s="38" t="s">
        <v>62</v>
      </c>
      <c r="D46" s="37" t="s">
        <v>61</v>
      </c>
      <c r="E46" s="37" t="s">
        <v>60</v>
      </c>
      <c r="F46" s="37" t="s">
        <v>59</v>
      </c>
      <c r="G46" s="37" t="s">
        <v>58</v>
      </c>
      <c r="H46" s="37" t="s">
        <v>57</v>
      </c>
      <c r="I46" s="37" t="s">
        <v>56</v>
      </c>
      <c r="J46" s="37" t="s">
        <v>55</v>
      </c>
      <c r="K46" s="37" t="s">
        <v>54</v>
      </c>
      <c r="L46" s="37" t="s">
        <v>53</v>
      </c>
      <c r="M46" s="37" t="s">
        <v>52</v>
      </c>
      <c r="N46" s="37" t="s">
        <v>51</v>
      </c>
      <c r="O46" s="37" t="s">
        <v>50</v>
      </c>
      <c r="P46" s="36" t="s">
        <v>312</v>
      </c>
    </row>
    <row r="47" spans="2:19" ht="13" x14ac:dyDescent="0.3">
      <c r="B47" s="649"/>
      <c r="C47" s="35" t="s">
        <v>49</v>
      </c>
      <c r="D47" s="89">
        <v>0.5</v>
      </c>
      <c r="E47" s="89">
        <v>0.5</v>
      </c>
      <c r="F47" s="89">
        <v>0.5</v>
      </c>
      <c r="G47" s="89">
        <v>0.5</v>
      </c>
      <c r="H47" s="89">
        <v>0.5</v>
      </c>
      <c r="I47" s="89">
        <v>0.5</v>
      </c>
      <c r="J47" s="89">
        <v>0.5</v>
      </c>
      <c r="K47" s="89">
        <v>0.5</v>
      </c>
      <c r="L47" s="89">
        <v>0.5</v>
      </c>
      <c r="M47" s="89">
        <v>0.5</v>
      </c>
      <c r="N47" s="89">
        <v>0.5</v>
      </c>
      <c r="O47" s="89">
        <v>0.5</v>
      </c>
      <c r="P47" s="88">
        <f>+C27</f>
        <v>0.5</v>
      </c>
    </row>
    <row r="48" spans="2:19" ht="13" x14ac:dyDescent="0.3">
      <c r="B48" s="649"/>
      <c r="C48" s="30" t="s">
        <v>48</v>
      </c>
      <c r="D48" s="87">
        <f>+'5.1 REGISTRO DOC REC x CLASIF  '!D13</f>
        <v>6.4809885119519866</v>
      </c>
      <c r="E48" s="87">
        <f>+'5.1 REGISTRO DOC REC x CLASIF  '!E13</f>
        <v>0.66171998922550812</v>
      </c>
      <c r="F48" s="87">
        <f>+'5.1 REGISTRO DOC REC x CLASIF  '!F13</f>
        <v>-0.36089527492166784</v>
      </c>
      <c r="G48" s="87">
        <f>+'5.1 REGISTRO DOC REC x CLASIF  '!G13</f>
        <v>4.9686963716503731</v>
      </c>
      <c r="H48" s="87">
        <f>+'5.1 REGISTRO DOC REC x CLASIF  '!H13</f>
        <v>-9.410903447778643E-2</v>
      </c>
      <c r="I48" s="87">
        <f>+'5.1 REGISTRO DOC REC x CLASIF  '!I13</f>
        <v>6.106842522476659E-2</v>
      </c>
      <c r="J48" s="87">
        <f>+'5.1 REGISTRO DOC REC x CLASIF  '!J13</f>
        <v>-0.39826573209888161</v>
      </c>
      <c r="K48" s="87">
        <f>+'5.1 REGISTRO DOC REC x CLASIF  '!K13</f>
        <v>-0.88187412206241578</v>
      </c>
      <c r="L48" s="87">
        <f>+'5.1 REGISTRO DOC REC x CLASIF  '!L13</f>
        <v>9.6223215745798427</v>
      </c>
      <c r="M48" s="87">
        <f>+'5.1 REGISTRO DOC REC x CLASIF  '!M13</f>
        <v>0.13318057502321876</v>
      </c>
      <c r="N48" s="87">
        <f>+'5.1 REGISTRO DOC REC x CLASIF  '!N13</f>
        <v>0.18949770213970621</v>
      </c>
      <c r="O48" s="87">
        <f>+'5.1 REGISTRO DOC REC x CLASIF  '!O13</f>
        <v>-0.51594285263534412</v>
      </c>
      <c r="P48" s="86">
        <f>+'5.1 REGISTRO DOC REC x CLASIF  '!P13</f>
        <v>-0.51594285263534412</v>
      </c>
    </row>
    <row r="49" spans="2:19" s="3" customFormat="1" ht="16.5" customHeight="1" thickBot="1" x14ac:dyDescent="0.4">
      <c r="B49" s="611"/>
      <c r="C49" s="26" t="s">
        <v>47</v>
      </c>
      <c r="D49" s="85">
        <f>D48/D47</f>
        <v>12.961977023903973</v>
      </c>
      <c r="E49" s="85">
        <f>E48/E47</f>
        <v>1.3234399784510162</v>
      </c>
      <c r="F49" s="85">
        <f t="shared" ref="F49:O49" si="0">+F48/F47</f>
        <v>-0.72179054984333568</v>
      </c>
      <c r="G49" s="85">
        <f t="shared" si="0"/>
        <v>9.9373927433007463</v>
      </c>
      <c r="H49" s="85">
        <f t="shared" si="0"/>
        <v>-0.18821806895557286</v>
      </c>
      <c r="I49" s="85">
        <f t="shared" si="0"/>
        <v>0.12213685044953318</v>
      </c>
      <c r="J49" s="85">
        <f t="shared" si="0"/>
        <v>-0.79653146419776322</v>
      </c>
      <c r="K49" s="85">
        <f t="shared" si="0"/>
        <v>-1.7637482441248316</v>
      </c>
      <c r="L49" s="85">
        <f t="shared" si="0"/>
        <v>19.244643149159685</v>
      </c>
      <c r="M49" s="85">
        <f t="shared" si="0"/>
        <v>0.26636115004643751</v>
      </c>
      <c r="N49" s="85">
        <f t="shared" si="0"/>
        <v>0.37899540427941242</v>
      </c>
      <c r="O49" s="85">
        <f t="shared" si="0"/>
        <v>-1.0318857052706882</v>
      </c>
      <c r="P49" s="84">
        <f>P48/P47</f>
        <v>-1.0318857052706882</v>
      </c>
      <c r="S49" s="22"/>
    </row>
    <row r="50" spans="2:19" ht="4.5" customHeight="1" thickBot="1" x14ac:dyDescent="0.35">
      <c r="B50" s="21">
        <v>0.9</v>
      </c>
      <c r="C50" s="20"/>
      <c r="D50" s="20"/>
      <c r="E50" s="20"/>
      <c r="F50" s="19">
        <f>+$C$27</f>
        <v>0.5</v>
      </c>
      <c r="G50" s="20"/>
      <c r="H50" s="20"/>
      <c r="I50" s="19">
        <f>+$C$27</f>
        <v>0.5</v>
      </c>
      <c r="J50" s="20"/>
      <c r="K50" s="20"/>
      <c r="L50" s="19">
        <f>+$C$27</f>
        <v>0.5</v>
      </c>
      <c r="M50" s="20"/>
      <c r="N50" s="20"/>
      <c r="O50" s="19">
        <f>+$C$27</f>
        <v>0.5</v>
      </c>
      <c r="P50" s="83">
        <f>+$C$27</f>
        <v>0.5</v>
      </c>
    </row>
    <row r="51" spans="2:19" ht="22.5" customHeight="1" thickBot="1" x14ac:dyDescent="0.3">
      <c r="B51" s="630" t="s">
        <v>46</v>
      </c>
      <c r="C51" s="631"/>
      <c r="D51" s="631"/>
      <c r="E51" s="631"/>
      <c r="F51" s="631"/>
      <c r="G51" s="631"/>
      <c r="H51" s="631"/>
      <c r="I51" s="631"/>
      <c r="J51" s="631"/>
      <c r="K51" s="631"/>
      <c r="L51" s="631"/>
      <c r="M51" s="631"/>
      <c r="N51" s="631"/>
      <c r="O51" s="631"/>
      <c r="P51" s="632"/>
    </row>
    <row r="52" spans="2:19" x14ac:dyDescent="0.25">
      <c r="B52" s="652"/>
      <c r="C52" s="653"/>
      <c r="D52" s="653"/>
      <c r="E52" s="653"/>
      <c r="F52" s="653"/>
      <c r="G52" s="653"/>
      <c r="H52" s="653"/>
      <c r="I52" s="653"/>
      <c r="J52" s="653"/>
      <c r="K52" s="653"/>
      <c r="L52" s="653"/>
      <c r="M52" s="653"/>
      <c r="N52" s="653"/>
      <c r="O52" s="653"/>
      <c r="P52" s="654"/>
    </row>
    <row r="53" spans="2:19" x14ac:dyDescent="0.25">
      <c r="B53" s="655"/>
      <c r="C53" s="656"/>
      <c r="D53" s="656"/>
      <c r="E53" s="656"/>
      <c r="F53" s="656"/>
      <c r="G53" s="656"/>
      <c r="H53" s="656"/>
      <c r="I53" s="656"/>
      <c r="J53" s="656"/>
      <c r="K53" s="656"/>
      <c r="L53" s="656"/>
      <c r="M53" s="656"/>
      <c r="N53" s="656"/>
      <c r="O53" s="656"/>
      <c r="P53" s="657"/>
    </row>
    <row r="54" spans="2:19" x14ac:dyDescent="0.25">
      <c r="B54" s="655"/>
      <c r="C54" s="656"/>
      <c r="D54" s="656"/>
      <c r="E54" s="656"/>
      <c r="F54" s="656"/>
      <c r="G54" s="656"/>
      <c r="H54" s="656"/>
      <c r="I54" s="656"/>
      <c r="J54" s="656"/>
      <c r="K54" s="656"/>
      <c r="L54" s="656"/>
      <c r="M54" s="656"/>
      <c r="N54" s="656"/>
      <c r="O54" s="656"/>
      <c r="P54" s="657"/>
    </row>
    <row r="55" spans="2:19" x14ac:dyDescent="0.25">
      <c r="B55" s="655"/>
      <c r="C55" s="656"/>
      <c r="D55" s="656"/>
      <c r="E55" s="656"/>
      <c r="F55" s="656"/>
      <c r="G55" s="656"/>
      <c r="H55" s="656"/>
      <c r="I55" s="656"/>
      <c r="J55" s="656"/>
      <c r="K55" s="656"/>
      <c r="L55" s="656"/>
      <c r="M55" s="656"/>
      <c r="N55" s="656"/>
      <c r="O55" s="656"/>
      <c r="P55" s="657"/>
    </row>
    <row r="56" spans="2:19" x14ac:dyDescent="0.25">
      <c r="B56" s="655"/>
      <c r="C56" s="656"/>
      <c r="D56" s="656"/>
      <c r="E56" s="656"/>
      <c r="F56" s="656"/>
      <c r="G56" s="656"/>
      <c r="H56" s="656"/>
      <c r="I56" s="656"/>
      <c r="J56" s="656"/>
      <c r="K56" s="656"/>
      <c r="L56" s="656"/>
      <c r="M56" s="656"/>
      <c r="N56" s="656"/>
      <c r="O56" s="656"/>
      <c r="P56" s="657"/>
    </row>
    <row r="57" spans="2:19" x14ac:dyDescent="0.25">
      <c r="B57" s="655"/>
      <c r="C57" s="656"/>
      <c r="D57" s="656"/>
      <c r="E57" s="656"/>
      <c r="F57" s="656"/>
      <c r="G57" s="656"/>
      <c r="H57" s="656"/>
      <c r="I57" s="656"/>
      <c r="J57" s="656"/>
      <c r="K57" s="656"/>
      <c r="L57" s="656"/>
      <c r="M57" s="656"/>
      <c r="N57" s="656"/>
      <c r="O57" s="656"/>
      <c r="P57" s="657"/>
    </row>
    <row r="58" spans="2:19" x14ac:dyDescent="0.25">
      <c r="B58" s="655"/>
      <c r="C58" s="656"/>
      <c r="D58" s="656"/>
      <c r="E58" s="656"/>
      <c r="F58" s="656"/>
      <c r="G58" s="656"/>
      <c r="H58" s="656"/>
      <c r="I58" s="656"/>
      <c r="J58" s="656"/>
      <c r="K58" s="656"/>
      <c r="L58" s="656"/>
      <c r="M58" s="656"/>
      <c r="N58" s="656"/>
      <c r="O58" s="656"/>
      <c r="P58" s="657"/>
    </row>
    <row r="59" spans="2:19" x14ac:dyDescent="0.25">
      <c r="B59" s="655"/>
      <c r="C59" s="656"/>
      <c r="D59" s="656"/>
      <c r="E59" s="656"/>
      <c r="F59" s="656"/>
      <c r="G59" s="656"/>
      <c r="H59" s="656"/>
      <c r="I59" s="656"/>
      <c r="J59" s="656"/>
      <c r="K59" s="656"/>
      <c r="L59" s="656"/>
      <c r="M59" s="656"/>
      <c r="N59" s="656"/>
      <c r="O59" s="656"/>
      <c r="P59" s="657"/>
    </row>
    <row r="60" spans="2:19" x14ac:dyDescent="0.25">
      <c r="B60" s="655"/>
      <c r="C60" s="656"/>
      <c r="D60" s="656"/>
      <c r="E60" s="656"/>
      <c r="F60" s="656"/>
      <c r="G60" s="656"/>
      <c r="H60" s="656"/>
      <c r="I60" s="656"/>
      <c r="J60" s="656"/>
      <c r="K60" s="656"/>
      <c r="L60" s="656"/>
      <c r="M60" s="656"/>
      <c r="N60" s="656"/>
      <c r="O60" s="656"/>
      <c r="P60" s="657"/>
    </row>
    <row r="61" spans="2:19" x14ac:dyDescent="0.25">
      <c r="B61" s="655"/>
      <c r="C61" s="656"/>
      <c r="D61" s="656"/>
      <c r="E61" s="656"/>
      <c r="F61" s="656"/>
      <c r="G61" s="656"/>
      <c r="H61" s="656"/>
      <c r="I61" s="656"/>
      <c r="J61" s="656"/>
      <c r="K61" s="656"/>
      <c r="L61" s="656"/>
      <c r="M61" s="656"/>
      <c r="N61" s="656"/>
      <c r="O61" s="656"/>
      <c r="P61" s="657"/>
    </row>
    <row r="62" spans="2:19" x14ac:dyDescent="0.25">
      <c r="B62" s="655"/>
      <c r="C62" s="656"/>
      <c r="D62" s="656"/>
      <c r="E62" s="656"/>
      <c r="F62" s="656"/>
      <c r="G62" s="656"/>
      <c r="H62" s="656"/>
      <c r="I62" s="656"/>
      <c r="J62" s="656"/>
      <c r="K62" s="656"/>
      <c r="L62" s="656"/>
      <c r="M62" s="656"/>
      <c r="N62" s="656"/>
      <c r="O62" s="656"/>
      <c r="P62" s="657"/>
    </row>
    <row r="63" spans="2:19" x14ac:dyDescent="0.25">
      <c r="B63" s="655"/>
      <c r="C63" s="656"/>
      <c r="D63" s="656"/>
      <c r="E63" s="656"/>
      <c r="F63" s="656"/>
      <c r="G63" s="656"/>
      <c r="H63" s="656"/>
      <c r="I63" s="656"/>
      <c r="J63" s="656"/>
      <c r="K63" s="656"/>
      <c r="L63" s="656"/>
      <c r="M63" s="656"/>
      <c r="N63" s="656"/>
      <c r="O63" s="656"/>
      <c r="P63" s="657"/>
    </row>
    <row r="64" spans="2:19" x14ac:dyDescent="0.25">
      <c r="B64" s="655"/>
      <c r="C64" s="656"/>
      <c r="D64" s="656"/>
      <c r="E64" s="656"/>
      <c r="F64" s="656"/>
      <c r="G64" s="656"/>
      <c r="H64" s="656"/>
      <c r="I64" s="656"/>
      <c r="J64" s="656"/>
      <c r="K64" s="656"/>
      <c r="L64" s="656"/>
      <c r="M64" s="656"/>
      <c r="N64" s="656"/>
      <c r="O64" s="656"/>
      <c r="P64" s="657"/>
    </row>
    <row r="65" spans="1:19" x14ac:dyDescent="0.25">
      <c r="B65" s="655"/>
      <c r="C65" s="656"/>
      <c r="D65" s="656"/>
      <c r="E65" s="656"/>
      <c r="F65" s="656"/>
      <c r="G65" s="656"/>
      <c r="H65" s="656"/>
      <c r="I65" s="656"/>
      <c r="J65" s="656"/>
      <c r="K65" s="656"/>
      <c r="L65" s="656"/>
      <c r="M65" s="656"/>
      <c r="N65" s="656"/>
      <c r="O65" s="656"/>
      <c r="P65" s="657"/>
    </row>
    <row r="66" spans="1:19" x14ac:dyDescent="0.25">
      <c r="B66" s="655"/>
      <c r="C66" s="656"/>
      <c r="D66" s="656"/>
      <c r="E66" s="656"/>
      <c r="F66" s="656"/>
      <c r="G66" s="656"/>
      <c r="H66" s="656"/>
      <c r="I66" s="656"/>
      <c r="J66" s="656"/>
      <c r="K66" s="656"/>
      <c r="L66" s="656"/>
      <c r="M66" s="656"/>
      <c r="N66" s="656"/>
      <c r="O66" s="656"/>
      <c r="P66" s="657"/>
    </row>
    <row r="67" spans="1:19" ht="13" thickBot="1" x14ac:dyDescent="0.3">
      <c r="B67" s="658"/>
      <c r="C67" s="659"/>
      <c r="D67" s="659"/>
      <c r="E67" s="659"/>
      <c r="F67" s="659"/>
      <c r="G67" s="659"/>
      <c r="H67" s="659"/>
      <c r="I67" s="659"/>
      <c r="J67" s="659"/>
      <c r="K67" s="659"/>
      <c r="L67" s="659"/>
      <c r="M67" s="659"/>
      <c r="N67" s="659"/>
      <c r="O67" s="659"/>
      <c r="P67" s="660"/>
    </row>
    <row r="68" spans="1:19" s="17" customFormat="1" ht="4.5" customHeight="1" thickBot="1" x14ac:dyDescent="0.3">
      <c r="A68" s="661"/>
      <c r="B68" s="661"/>
      <c r="C68" s="661"/>
      <c r="D68" s="661"/>
      <c r="E68" s="661"/>
      <c r="F68" s="661"/>
      <c r="G68" s="661"/>
      <c r="H68" s="661"/>
      <c r="I68" s="661"/>
      <c r="J68" s="661"/>
      <c r="K68" s="661"/>
      <c r="L68" s="661"/>
      <c r="M68" s="661"/>
      <c r="N68" s="661"/>
      <c r="O68" s="661"/>
      <c r="P68" s="661"/>
      <c r="Q68" s="661"/>
      <c r="S68" s="18"/>
    </row>
    <row r="69" spans="1:19" ht="15" customHeight="1" x14ac:dyDescent="0.25">
      <c r="B69" s="662" t="s">
        <v>45</v>
      </c>
      <c r="C69" s="665" t="s">
        <v>44</v>
      </c>
      <c r="D69" s="666"/>
      <c r="E69" s="666"/>
      <c r="F69" s="666"/>
      <c r="G69" s="666"/>
      <c r="H69" s="666"/>
      <c r="I69" s="666"/>
      <c r="J69" s="666"/>
      <c r="K69" s="666"/>
      <c r="L69" s="666"/>
      <c r="M69" s="666"/>
      <c r="N69" s="666"/>
      <c r="O69" s="666"/>
      <c r="P69" s="667"/>
    </row>
    <row r="70" spans="1:19" ht="86.25" customHeight="1" x14ac:dyDescent="0.25">
      <c r="B70" s="663"/>
      <c r="C70" s="425" t="s">
        <v>331</v>
      </c>
      <c r="D70" s="426"/>
      <c r="E70" s="426"/>
      <c r="F70" s="426"/>
      <c r="G70" s="426"/>
      <c r="H70" s="426"/>
      <c r="I70" s="426"/>
      <c r="J70" s="426"/>
      <c r="K70" s="426"/>
      <c r="L70" s="426"/>
      <c r="M70" s="426"/>
      <c r="N70" s="426"/>
      <c r="O70" s="426"/>
      <c r="P70" s="427"/>
    </row>
    <row r="71" spans="1:19" ht="15" customHeight="1" x14ac:dyDescent="0.25">
      <c r="B71" s="663"/>
      <c r="C71" s="668" t="s">
        <v>43</v>
      </c>
      <c r="D71" s="669"/>
      <c r="E71" s="669"/>
      <c r="F71" s="669"/>
      <c r="G71" s="669"/>
      <c r="H71" s="669"/>
      <c r="I71" s="669"/>
      <c r="J71" s="669"/>
      <c r="K71" s="669"/>
      <c r="L71" s="669"/>
      <c r="M71" s="669"/>
      <c r="N71" s="669"/>
      <c r="O71" s="669"/>
      <c r="P71" s="670"/>
    </row>
    <row r="72" spans="1:19" ht="66" customHeight="1" x14ac:dyDescent="0.25">
      <c r="B72" s="663"/>
      <c r="C72" s="702" t="s">
        <v>332</v>
      </c>
      <c r="D72" s="703"/>
      <c r="E72" s="703"/>
      <c r="F72" s="703"/>
      <c r="G72" s="703"/>
      <c r="H72" s="703"/>
      <c r="I72" s="703"/>
      <c r="J72" s="703"/>
      <c r="K72" s="703"/>
      <c r="L72" s="703"/>
      <c r="M72" s="703"/>
      <c r="N72" s="703"/>
      <c r="O72" s="703"/>
      <c r="P72" s="704"/>
    </row>
    <row r="73" spans="1:19" ht="18" customHeight="1" x14ac:dyDescent="0.25">
      <c r="B73" s="663"/>
      <c r="C73" s="668" t="s">
        <v>42</v>
      </c>
      <c r="D73" s="669"/>
      <c r="E73" s="669"/>
      <c r="F73" s="669"/>
      <c r="G73" s="669"/>
      <c r="H73" s="669"/>
      <c r="I73" s="669"/>
      <c r="J73" s="669"/>
      <c r="K73" s="669"/>
      <c r="L73" s="669"/>
      <c r="M73" s="669"/>
      <c r="N73" s="669"/>
      <c r="O73" s="669"/>
      <c r="P73" s="670"/>
    </row>
    <row r="74" spans="1:19" ht="54.75" customHeight="1" x14ac:dyDescent="0.25">
      <c r="B74" s="663"/>
      <c r="C74" s="425" t="s">
        <v>342</v>
      </c>
      <c r="D74" s="426"/>
      <c r="E74" s="426"/>
      <c r="F74" s="426"/>
      <c r="G74" s="426"/>
      <c r="H74" s="426"/>
      <c r="I74" s="426"/>
      <c r="J74" s="426"/>
      <c r="K74" s="426"/>
      <c r="L74" s="426"/>
      <c r="M74" s="426"/>
      <c r="N74" s="426"/>
      <c r="O74" s="426"/>
      <c r="P74" s="427"/>
    </row>
    <row r="75" spans="1:19" ht="17.25" customHeight="1" x14ac:dyDescent="0.25">
      <c r="B75" s="663"/>
      <c r="C75" s="668" t="s">
        <v>41</v>
      </c>
      <c r="D75" s="669"/>
      <c r="E75" s="669"/>
      <c r="F75" s="669"/>
      <c r="G75" s="669"/>
      <c r="H75" s="669"/>
      <c r="I75" s="669"/>
      <c r="J75" s="669"/>
      <c r="K75" s="669"/>
      <c r="L75" s="669"/>
      <c r="M75" s="669"/>
      <c r="N75" s="669"/>
      <c r="O75" s="669"/>
      <c r="P75" s="670"/>
    </row>
    <row r="76" spans="1:19" ht="49.5" customHeight="1" thickBot="1" x14ac:dyDescent="0.3">
      <c r="B76" s="664"/>
      <c r="C76" s="434" t="s">
        <v>348</v>
      </c>
      <c r="D76" s="435"/>
      <c r="E76" s="435"/>
      <c r="F76" s="435"/>
      <c r="G76" s="435"/>
      <c r="H76" s="435"/>
      <c r="I76" s="435"/>
      <c r="J76" s="435"/>
      <c r="K76" s="435"/>
      <c r="L76" s="435"/>
      <c r="M76" s="435"/>
      <c r="N76" s="435"/>
      <c r="O76" s="435"/>
      <c r="P76" s="436"/>
    </row>
    <row r="77" spans="1:19" ht="30.75" customHeight="1" thickBot="1" x14ac:dyDescent="0.3">
      <c r="B77" s="16" t="s">
        <v>40</v>
      </c>
      <c r="C77" s="437" t="s">
        <v>295</v>
      </c>
      <c r="D77" s="438"/>
      <c r="E77" s="438"/>
      <c r="F77" s="438"/>
      <c r="G77" s="438"/>
      <c r="H77" s="438"/>
      <c r="I77" s="438"/>
      <c r="J77" s="438"/>
      <c r="K77" s="438"/>
      <c r="L77" s="438"/>
      <c r="M77" s="438"/>
      <c r="N77" s="438"/>
      <c r="O77" s="438"/>
      <c r="P77" s="439"/>
    </row>
    <row r="78" spans="1:19" ht="27.75" customHeight="1" thickBot="1" x14ac:dyDescent="0.3">
      <c r="B78" s="16" t="s">
        <v>39</v>
      </c>
      <c r="C78" s="650" t="s">
        <v>0</v>
      </c>
      <c r="D78" s="650"/>
      <c r="E78" s="650"/>
      <c r="F78" s="650"/>
      <c r="G78" s="650"/>
      <c r="H78" s="650"/>
      <c r="I78" s="650"/>
      <c r="J78" s="650"/>
      <c r="K78" s="650"/>
      <c r="L78" s="650"/>
      <c r="M78" s="650"/>
      <c r="N78" s="650"/>
      <c r="O78" s="650"/>
      <c r="P78" s="651"/>
    </row>
    <row r="81" spans="3:19" x14ac:dyDescent="0.25">
      <c r="C81" s="15"/>
    </row>
    <row r="82" spans="3:19" hidden="1" x14ac:dyDescent="0.25">
      <c r="C82" s="1">
        <v>2018</v>
      </c>
    </row>
    <row r="83" spans="3:19" ht="14.5" hidden="1" x14ac:dyDescent="0.35">
      <c r="C83"/>
    </row>
    <row r="84" spans="3:19" ht="14.5" x14ac:dyDescent="0.35">
      <c r="C84"/>
    </row>
    <row r="89" spans="3:19" s="5" customFormat="1" x14ac:dyDescent="0.25">
      <c r="S89" s="2"/>
    </row>
    <row r="90" spans="3:19" s="5" customFormat="1" x14ac:dyDescent="0.25">
      <c r="S90" s="2"/>
    </row>
    <row r="91" spans="3:19" s="5" customFormat="1" x14ac:dyDescent="0.25">
      <c r="S91" s="2"/>
    </row>
    <row r="92" spans="3:19" s="5" customFormat="1" x14ac:dyDescent="0.25">
      <c r="S92" s="2"/>
    </row>
    <row r="93" spans="3:19" s="5" customFormat="1" x14ac:dyDescent="0.25">
      <c r="S93" s="2"/>
    </row>
    <row r="94" spans="3:19" s="5" customFormat="1" x14ac:dyDescent="0.25">
      <c r="S94" s="2"/>
    </row>
    <row r="95" spans="3:19" s="5" customFormat="1" x14ac:dyDescent="0.25">
      <c r="D95" s="8"/>
      <c r="E95" s="8"/>
      <c r="F95" s="8"/>
      <c r="G95" s="8"/>
      <c r="H95" s="8"/>
      <c r="I95" s="8"/>
      <c r="S95" s="2"/>
    </row>
    <row r="96" spans="3:19" s="5" customFormat="1" x14ac:dyDescent="0.25">
      <c r="D96" s="8"/>
      <c r="E96" s="8"/>
      <c r="F96" s="8"/>
      <c r="G96" s="8"/>
      <c r="H96" s="8"/>
      <c r="I96" s="8"/>
      <c r="S96" s="2"/>
    </row>
    <row r="97" spans="2:19" s="5" customFormat="1" x14ac:dyDescent="0.25">
      <c r="B97" s="8"/>
      <c r="C97" s="8"/>
      <c r="D97" s="8"/>
      <c r="E97" s="8"/>
      <c r="F97" s="8"/>
      <c r="G97" s="8"/>
      <c r="H97" s="8"/>
      <c r="I97" s="8"/>
      <c r="S97" s="2"/>
    </row>
    <row r="98" spans="2:19" s="5" customFormat="1" x14ac:dyDescent="0.25">
      <c r="B98" s="8"/>
      <c r="C98" s="8"/>
      <c r="D98" s="8"/>
      <c r="E98" s="8"/>
      <c r="F98" s="8"/>
      <c r="G98" s="8"/>
      <c r="H98" s="8"/>
      <c r="I98" s="8"/>
      <c r="S98" s="2"/>
    </row>
    <row r="99" spans="2:19" s="5" customFormat="1" x14ac:dyDescent="0.25">
      <c r="B99" s="8"/>
      <c r="C99" s="8"/>
      <c r="D99" s="8"/>
      <c r="E99" s="8"/>
      <c r="F99" s="8"/>
      <c r="G99" s="8"/>
      <c r="H99" s="8"/>
      <c r="I99" s="8"/>
      <c r="S99" s="2"/>
    </row>
    <row r="100" spans="2:19" s="5" customFormat="1" x14ac:dyDescent="0.25">
      <c r="B100" s="8"/>
      <c r="C100" s="8"/>
      <c r="D100" s="8"/>
      <c r="E100" s="8"/>
      <c r="F100" s="8"/>
      <c r="G100" s="8"/>
      <c r="H100" s="8"/>
      <c r="I100" s="8"/>
      <c r="K100" s="8"/>
      <c r="L100" s="8"/>
      <c r="M100" s="8"/>
      <c r="N100" s="8"/>
      <c r="O100" s="8"/>
      <c r="P100" s="8"/>
      <c r="S100" s="2"/>
    </row>
    <row r="101" spans="2:19" s="5" customFormat="1" x14ac:dyDescent="0.25">
      <c r="B101" s="8"/>
      <c r="C101" s="8"/>
      <c r="D101" s="8"/>
      <c r="E101" s="8"/>
      <c r="F101" s="8"/>
      <c r="G101" s="8"/>
      <c r="H101" s="8"/>
      <c r="I101" s="8"/>
      <c r="K101" s="8"/>
      <c r="L101" s="8"/>
      <c r="M101" s="8"/>
      <c r="N101" s="8"/>
      <c r="O101" s="8"/>
      <c r="P101" s="8"/>
      <c r="S101" s="2"/>
    </row>
    <row r="102" spans="2:19" s="5" customFormat="1" x14ac:dyDescent="0.25">
      <c r="B102" s="8"/>
      <c r="C102" s="8"/>
      <c r="D102" s="8"/>
      <c r="E102" s="8"/>
      <c r="F102" s="8"/>
      <c r="G102" s="8"/>
      <c r="H102" s="8"/>
      <c r="I102" s="8"/>
      <c r="K102" s="8"/>
      <c r="L102" s="8"/>
      <c r="M102" s="8"/>
      <c r="N102" s="8"/>
      <c r="O102" s="8"/>
      <c r="P102" s="8"/>
      <c r="S102" s="2"/>
    </row>
    <row r="103" spans="2:19" s="5" customFormat="1" ht="13" x14ac:dyDescent="0.3">
      <c r="B103" s="8"/>
      <c r="C103" s="8"/>
      <c r="D103" s="8"/>
      <c r="E103" s="8"/>
      <c r="F103" s="8"/>
      <c r="G103" s="8"/>
      <c r="H103" s="8"/>
      <c r="I103" s="8"/>
      <c r="K103" s="8"/>
      <c r="L103" s="8"/>
      <c r="M103" s="8"/>
      <c r="N103" s="8"/>
      <c r="O103" s="8"/>
      <c r="P103" s="8"/>
      <c r="Q103" s="6" t="s">
        <v>38</v>
      </c>
      <c r="S103" s="2"/>
    </row>
    <row r="104" spans="2:19" s="5" customFormat="1" ht="13" x14ac:dyDescent="0.3">
      <c r="B104" s="14"/>
      <c r="C104" s="14"/>
      <c r="D104" s="8"/>
      <c r="E104" s="8"/>
      <c r="F104" s="8"/>
      <c r="G104" s="8"/>
      <c r="H104" s="8"/>
      <c r="I104" s="8"/>
      <c r="K104" s="8"/>
      <c r="L104" s="8"/>
      <c r="O104" s="8"/>
      <c r="P104" s="8"/>
      <c r="Q104" s="6" t="s">
        <v>37</v>
      </c>
      <c r="S104" s="2"/>
    </row>
    <row r="105" spans="2:19" s="5" customFormat="1" ht="13" x14ac:dyDescent="0.3">
      <c r="B105" s="14"/>
      <c r="C105" s="14"/>
      <c r="D105" s="8"/>
      <c r="E105" s="8"/>
      <c r="F105" s="8"/>
      <c r="G105" s="8"/>
      <c r="H105" s="8"/>
      <c r="I105" s="8"/>
      <c r="K105" s="8"/>
      <c r="L105" s="8"/>
      <c r="O105" s="8"/>
      <c r="P105" s="8"/>
      <c r="Q105" s="6" t="s">
        <v>36</v>
      </c>
      <c r="S105" s="2"/>
    </row>
    <row r="106" spans="2:19" s="5" customFormat="1" ht="13" x14ac:dyDescent="0.3">
      <c r="B106" s="14"/>
      <c r="C106" s="14"/>
      <c r="D106" s="8"/>
      <c r="E106" s="8"/>
      <c r="F106" s="8"/>
      <c r="G106" s="8"/>
      <c r="H106" s="8"/>
      <c r="I106" s="8"/>
      <c r="K106" s="8"/>
      <c r="L106" s="8"/>
      <c r="O106" s="8"/>
      <c r="P106" s="8"/>
      <c r="Q106" s="6" t="s">
        <v>35</v>
      </c>
      <c r="S106" s="2"/>
    </row>
    <row r="107" spans="2:19" s="5" customFormat="1" ht="13" x14ac:dyDescent="0.3">
      <c r="B107" s="8"/>
      <c r="C107" s="14"/>
      <c r="D107" s="8"/>
      <c r="E107" s="8"/>
      <c r="F107" s="8"/>
      <c r="G107" s="8"/>
      <c r="H107" s="8"/>
      <c r="I107" s="8"/>
      <c r="K107" s="8"/>
      <c r="L107" s="8"/>
      <c r="M107" s="14"/>
      <c r="N107" s="8"/>
      <c r="O107" s="8"/>
      <c r="P107" s="8"/>
      <c r="Q107" s="6" t="s">
        <v>34</v>
      </c>
      <c r="S107" s="2"/>
    </row>
    <row r="108" spans="2:19" s="5" customFormat="1" ht="13" x14ac:dyDescent="0.3">
      <c r="B108" s="8"/>
      <c r="C108" s="14"/>
      <c r="D108" s="8"/>
      <c r="E108" s="8"/>
      <c r="F108" s="8"/>
      <c r="G108" s="8"/>
      <c r="H108" s="8"/>
      <c r="I108" s="8"/>
      <c r="K108" s="8"/>
      <c r="L108" s="8"/>
      <c r="M108" s="8"/>
      <c r="N108" s="8" t="s">
        <v>33</v>
      </c>
      <c r="O108" s="8"/>
      <c r="P108" s="8"/>
      <c r="Q108" s="6" t="s">
        <v>32</v>
      </c>
      <c r="S108" s="2"/>
    </row>
    <row r="109" spans="2:19" s="5" customFormat="1" ht="13" x14ac:dyDescent="0.3">
      <c r="B109" s="8"/>
      <c r="C109" s="14"/>
      <c r="D109" s="8"/>
      <c r="E109" s="8"/>
      <c r="F109" s="8"/>
      <c r="G109" s="8"/>
      <c r="H109" s="8"/>
      <c r="I109" s="8"/>
      <c r="K109" s="8"/>
      <c r="L109" s="8"/>
      <c r="M109" s="8"/>
      <c r="N109" s="8"/>
      <c r="O109" s="8"/>
      <c r="P109" s="8"/>
      <c r="S109" s="2"/>
    </row>
    <row r="110" spans="2:19" s="5" customFormat="1" ht="13" x14ac:dyDescent="0.3">
      <c r="B110" s="8"/>
      <c r="C110" s="14"/>
      <c r="D110" s="8"/>
      <c r="E110" s="8"/>
      <c r="F110" s="8"/>
      <c r="G110" s="8"/>
      <c r="H110" s="8"/>
      <c r="I110" s="8"/>
      <c r="K110" s="8"/>
      <c r="L110" s="8"/>
      <c r="M110" s="8"/>
      <c r="N110" s="8"/>
      <c r="O110" s="8"/>
      <c r="P110" s="8"/>
      <c r="S110" s="2"/>
    </row>
    <row r="111" spans="2:19" s="5" customFormat="1" x14ac:dyDescent="0.25">
      <c r="B111" s="8"/>
      <c r="C111" s="8"/>
      <c r="D111" s="8"/>
      <c r="E111" s="8"/>
      <c r="F111" s="8"/>
      <c r="G111" s="8"/>
      <c r="H111" s="8"/>
      <c r="I111" s="8"/>
      <c r="K111" s="8"/>
      <c r="L111" s="8"/>
      <c r="M111" s="8"/>
      <c r="N111" s="8"/>
      <c r="O111" s="8"/>
      <c r="P111" s="8"/>
      <c r="S111" s="2"/>
    </row>
    <row r="112" spans="2:19" s="5" customFormat="1" x14ac:dyDescent="0.25">
      <c r="B112" s="8"/>
      <c r="C112" s="8"/>
      <c r="D112" s="8"/>
      <c r="E112" s="8"/>
      <c r="F112" s="8"/>
      <c r="G112" s="8"/>
      <c r="H112" s="8"/>
      <c r="I112" s="8"/>
      <c r="K112" s="8"/>
      <c r="L112" s="8"/>
      <c r="M112" s="8"/>
      <c r="N112" s="8"/>
      <c r="O112" s="8"/>
      <c r="P112" s="8"/>
      <c r="S112" s="2"/>
    </row>
    <row r="113" spans="2:19" s="5" customFormat="1" ht="13" x14ac:dyDescent="0.3">
      <c r="B113" s="8"/>
      <c r="C113" s="8"/>
      <c r="D113" s="8"/>
      <c r="E113" s="8"/>
      <c r="F113" s="8"/>
      <c r="G113" s="8"/>
      <c r="H113" s="8"/>
      <c r="I113" s="8"/>
      <c r="K113" s="8"/>
      <c r="L113" s="8"/>
      <c r="M113" s="8"/>
      <c r="N113" s="8"/>
      <c r="O113" s="8"/>
      <c r="P113" s="8"/>
      <c r="Q113" s="6">
        <v>2015</v>
      </c>
      <c r="S113" s="2"/>
    </row>
    <row r="114" spans="2:19" s="5" customFormat="1" ht="12.75" customHeight="1" x14ac:dyDescent="0.3">
      <c r="B114" s="8"/>
      <c r="C114" s="8"/>
      <c r="D114" s="8"/>
      <c r="E114" s="8"/>
      <c r="F114" s="8"/>
      <c r="G114" s="8"/>
      <c r="H114" s="8"/>
      <c r="I114" s="8"/>
      <c r="Q114" s="6">
        <v>2016</v>
      </c>
      <c r="S114" s="2"/>
    </row>
    <row r="115" spans="2:19" s="5" customFormat="1" ht="13" x14ac:dyDescent="0.3">
      <c r="B115" s="8"/>
      <c r="C115" s="8"/>
      <c r="D115" s="8"/>
      <c r="E115" s="8"/>
      <c r="F115" s="8"/>
      <c r="G115" s="8"/>
      <c r="H115" s="8"/>
      <c r="I115" s="8"/>
      <c r="Q115" s="6">
        <v>2017</v>
      </c>
      <c r="S115" s="2"/>
    </row>
    <row r="116" spans="2:19" s="5" customFormat="1" ht="13" x14ac:dyDescent="0.3">
      <c r="C116" s="8"/>
      <c r="H116" s="8"/>
      <c r="I116" s="8"/>
      <c r="Q116" s="6">
        <v>2018</v>
      </c>
      <c r="S116" s="2"/>
    </row>
    <row r="117" spans="2:19" s="5" customFormat="1" x14ac:dyDescent="0.25">
      <c r="C117" s="8"/>
      <c r="H117" s="8"/>
      <c r="I117" s="8"/>
      <c r="S117" s="2"/>
    </row>
    <row r="118" spans="2:19" s="5" customFormat="1" x14ac:dyDescent="0.25">
      <c r="C118" s="8"/>
      <c r="H118" s="8"/>
      <c r="I118" s="8"/>
      <c r="S118" s="2"/>
    </row>
    <row r="119" spans="2:19" s="5" customFormat="1" x14ac:dyDescent="0.25">
      <c r="B119" s="4"/>
      <c r="C119" s="8"/>
      <c r="H119" s="8"/>
      <c r="I119" s="8"/>
      <c r="S119" s="2"/>
    </row>
    <row r="120" spans="2:19" s="5" customFormat="1" x14ac:dyDescent="0.25">
      <c r="B120" s="4"/>
      <c r="C120" s="8"/>
      <c r="H120" s="8"/>
      <c r="I120" s="8"/>
      <c r="S120" s="2"/>
    </row>
    <row r="121" spans="2:19" s="5" customFormat="1" x14ac:dyDescent="0.25">
      <c r="B121" s="4"/>
      <c r="C121" s="8"/>
      <c r="H121" s="8"/>
      <c r="I121" s="8"/>
      <c r="S121" s="2"/>
    </row>
    <row r="122" spans="2:19" s="5" customFormat="1" x14ac:dyDescent="0.25">
      <c r="B122" s="4"/>
      <c r="C122" s="8"/>
      <c r="H122" s="8"/>
      <c r="I122" s="8"/>
      <c r="S122" s="2"/>
    </row>
    <row r="123" spans="2:19" s="5" customFormat="1" x14ac:dyDescent="0.25">
      <c r="B123" s="4"/>
      <c r="C123" s="8"/>
      <c r="H123" s="8"/>
      <c r="I123" s="8"/>
      <c r="S123" s="2"/>
    </row>
    <row r="124" spans="2:19" s="5" customFormat="1" x14ac:dyDescent="0.25">
      <c r="B124" s="4"/>
      <c r="C124" s="8"/>
      <c r="H124" s="8"/>
      <c r="I124" s="8"/>
      <c r="S124" s="2"/>
    </row>
    <row r="125" spans="2:19" s="5" customFormat="1" x14ac:dyDescent="0.25">
      <c r="B125" s="4"/>
      <c r="C125" s="8"/>
      <c r="H125" s="8"/>
      <c r="I125" s="8"/>
      <c r="S125" s="2"/>
    </row>
    <row r="126" spans="2:19" s="5" customFormat="1" x14ac:dyDescent="0.25">
      <c r="B126" s="13"/>
      <c r="C126" s="8"/>
      <c r="H126" s="8"/>
      <c r="I126" s="8"/>
      <c r="S126" s="2"/>
    </row>
    <row r="127" spans="2:19" s="5" customFormat="1" x14ac:dyDescent="0.25">
      <c r="B127" s="13"/>
      <c r="C127" s="8"/>
      <c r="H127" s="8"/>
      <c r="I127" s="8"/>
      <c r="S127" s="2"/>
    </row>
    <row r="128" spans="2:19" s="5" customFormat="1" x14ac:dyDescent="0.25">
      <c r="C128" s="8"/>
      <c r="H128" s="8"/>
      <c r="I128" s="8"/>
      <c r="S128" s="2"/>
    </row>
    <row r="129" spans="2:19" s="5" customFormat="1" ht="13" x14ac:dyDescent="0.25">
      <c r="B129" s="281" t="s">
        <v>313</v>
      </c>
      <c r="C129" s="8"/>
      <c r="F129" s="8"/>
      <c r="I129" s="8"/>
      <c r="S129" s="2"/>
    </row>
    <row r="130" spans="2:19" s="5" customFormat="1" ht="13" x14ac:dyDescent="0.25">
      <c r="B130" s="281" t="s">
        <v>314</v>
      </c>
      <c r="C130" s="8"/>
      <c r="F130" s="8"/>
      <c r="I130" s="8"/>
      <c r="S130" s="2"/>
    </row>
    <row r="131" spans="2:19" s="5" customFormat="1" ht="13" x14ac:dyDescent="0.25">
      <c r="B131" s="281" t="s">
        <v>315</v>
      </c>
      <c r="C131" s="8"/>
      <c r="F131" s="8"/>
      <c r="I131" s="11"/>
      <c r="J131" s="11"/>
      <c r="K131" s="11"/>
      <c r="S131" s="2"/>
    </row>
    <row r="132" spans="2:19" s="5" customFormat="1" ht="13" x14ac:dyDescent="0.25">
      <c r="B132" s="281" t="s">
        <v>316</v>
      </c>
      <c r="C132" s="8"/>
      <c r="F132" s="8"/>
      <c r="G132" s="8"/>
      <c r="H132" s="11"/>
      <c r="I132" s="11"/>
      <c r="J132" s="11"/>
      <c r="K132" s="11"/>
      <c r="S132" s="2"/>
    </row>
    <row r="133" spans="2:19" s="5" customFormat="1" ht="13" x14ac:dyDescent="0.25">
      <c r="B133" s="281" t="s">
        <v>317</v>
      </c>
      <c r="C133" s="8"/>
      <c r="F133" s="8"/>
      <c r="G133" s="8"/>
      <c r="H133" s="11"/>
      <c r="I133" s="11"/>
      <c r="J133" s="11"/>
      <c r="K133" s="11"/>
      <c r="S133" s="2"/>
    </row>
    <row r="134" spans="2:19" s="5" customFormat="1" ht="13" x14ac:dyDescent="0.25">
      <c r="B134" s="281" t="s">
        <v>318</v>
      </c>
      <c r="C134" s="8"/>
      <c r="F134" s="8"/>
      <c r="G134" s="8"/>
      <c r="H134" s="11"/>
      <c r="I134" s="11"/>
      <c r="J134" s="11"/>
      <c r="K134" s="11"/>
      <c r="S134" s="2"/>
    </row>
    <row r="135" spans="2:19" s="5" customFormat="1" ht="13" x14ac:dyDescent="0.25">
      <c r="B135" s="281" t="s">
        <v>319</v>
      </c>
      <c r="C135" s="8"/>
      <c r="F135" s="8"/>
      <c r="G135" s="8"/>
      <c r="H135" s="11"/>
      <c r="I135" s="11"/>
      <c r="J135" s="11"/>
      <c r="K135" s="11"/>
      <c r="S135" s="2"/>
    </row>
    <row r="136" spans="2:19" s="5" customFormat="1" ht="13" x14ac:dyDescent="0.25">
      <c r="B136" s="12" t="s">
        <v>31</v>
      </c>
      <c r="C136" s="8"/>
      <c r="F136" s="8"/>
      <c r="G136" s="8"/>
      <c r="H136" s="11"/>
      <c r="I136" s="11"/>
      <c r="J136" s="11"/>
      <c r="K136" s="11"/>
      <c r="S136" s="2"/>
    </row>
    <row r="137" spans="2:19" s="5" customFormat="1" x14ac:dyDescent="0.25">
      <c r="B137" s="4"/>
      <c r="C137" s="8"/>
      <c r="F137" s="8"/>
      <c r="G137" s="8"/>
      <c r="H137" s="11"/>
      <c r="I137" s="11"/>
      <c r="J137" s="11"/>
      <c r="K137" s="11"/>
      <c r="S137" s="2"/>
    </row>
    <row r="138" spans="2:19" x14ac:dyDescent="0.25">
      <c r="B138" s="4"/>
      <c r="C138" s="8"/>
      <c r="F138" s="8"/>
      <c r="G138" s="8"/>
      <c r="H138" s="11"/>
      <c r="I138" s="11"/>
      <c r="J138" s="11"/>
      <c r="K138" s="11"/>
      <c r="S138" s="10"/>
    </row>
    <row r="139" spans="2:19" x14ac:dyDescent="0.25">
      <c r="B139" s="5" t="s">
        <v>30</v>
      </c>
      <c r="C139" s="8"/>
      <c r="F139" s="8"/>
      <c r="G139" s="8"/>
      <c r="H139" s="11"/>
      <c r="I139" s="11"/>
      <c r="J139" s="11"/>
      <c r="K139" s="11"/>
      <c r="S139" s="10"/>
    </row>
    <row r="140" spans="2:19" ht="13" x14ac:dyDescent="0.3">
      <c r="B140" s="7" t="s">
        <v>29</v>
      </c>
      <c r="C140" s="8"/>
      <c r="F140" s="8"/>
      <c r="G140" s="8"/>
      <c r="H140" s="11"/>
      <c r="I140" s="11"/>
      <c r="J140" s="11"/>
      <c r="K140" s="11"/>
      <c r="S140" s="10"/>
    </row>
    <row r="141" spans="2:19" ht="13" x14ac:dyDescent="0.3">
      <c r="B141" s="7" t="s">
        <v>28</v>
      </c>
      <c r="C141" s="8"/>
      <c r="F141" s="8"/>
      <c r="G141" s="8"/>
      <c r="H141" s="11"/>
      <c r="I141" s="11"/>
      <c r="J141" s="11"/>
      <c r="K141" s="11"/>
      <c r="S141" s="10"/>
    </row>
    <row r="142" spans="2:19" ht="13" x14ac:dyDescent="0.3">
      <c r="B142" s="7" t="s">
        <v>27</v>
      </c>
      <c r="C142" s="8"/>
      <c r="F142" s="8"/>
      <c r="G142" s="8"/>
      <c r="H142" s="11"/>
      <c r="I142" s="11"/>
      <c r="J142" s="11"/>
      <c r="K142" s="11"/>
      <c r="S142" s="10"/>
    </row>
    <row r="143" spans="2:19" ht="13" x14ac:dyDescent="0.3">
      <c r="B143" s="7" t="s">
        <v>26</v>
      </c>
      <c r="C143" s="8"/>
      <c r="F143" s="8"/>
      <c r="G143" s="8"/>
      <c r="H143" s="11"/>
      <c r="I143" s="11"/>
      <c r="J143" s="11"/>
      <c r="K143" s="11"/>
      <c r="S143" s="10"/>
    </row>
    <row r="144" spans="2:19" ht="13" x14ac:dyDescent="0.3">
      <c r="B144" s="7" t="s">
        <v>25</v>
      </c>
      <c r="C144" s="8"/>
      <c r="F144" s="8"/>
      <c r="G144" s="8"/>
      <c r="J144" s="11"/>
      <c r="K144" s="11"/>
      <c r="S144" s="10"/>
    </row>
    <row r="145" spans="2:19" ht="13" x14ac:dyDescent="0.3">
      <c r="B145" s="7" t="s">
        <v>24</v>
      </c>
      <c r="C145" s="8"/>
      <c r="F145" s="8"/>
      <c r="G145" s="8"/>
      <c r="S145" s="10"/>
    </row>
    <row r="146" spans="2:19" ht="13" x14ac:dyDescent="0.3">
      <c r="B146" s="7" t="s">
        <v>23</v>
      </c>
      <c r="C146" s="8"/>
      <c r="F146" s="8"/>
      <c r="G146" s="8"/>
      <c r="S146" s="10"/>
    </row>
    <row r="147" spans="2:19" ht="13" x14ac:dyDescent="0.3">
      <c r="B147" s="7" t="s">
        <v>22</v>
      </c>
      <c r="C147" s="8"/>
      <c r="F147" s="8"/>
      <c r="G147" s="8"/>
      <c r="S147" s="10"/>
    </row>
    <row r="148" spans="2:19" ht="13" x14ac:dyDescent="0.3">
      <c r="B148" s="7" t="s">
        <v>21</v>
      </c>
      <c r="C148" s="8"/>
      <c r="F148" s="8"/>
      <c r="G148" s="8"/>
      <c r="S148" s="10"/>
    </row>
    <row r="149" spans="2:19" ht="13" x14ac:dyDescent="0.25">
      <c r="B149" s="9" t="s">
        <v>20</v>
      </c>
      <c r="C149" s="8"/>
      <c r="F149" s="8"/>
      <c r="G149" s="8"/>
    </row>
    <row r="150" spans="2:19" ht="13" x14ac:dyDescent="0.3">
      <c r="B150" s="7" t="s">
        <v>19</v>
      </c>
      <c r="C150" s="8"/>
      <c r="F150" s="8"/>
      <c r="G150" s="8"/>
    </row>
    <row r="151" spans="2:19" ht="13" x14ac:dyDescent="0.3">
      <c r="B151" s="7" t="s">
        <v>18</v>
      </c>
      <c r="C151" s="8"/>
      <c r="F151" s="8"/>
      <c r="G151" s="8"/>
    </row>
    <row r="152" spans="2:19" ht="13" x14ac:dyDescent="0.3">
      <c r="B152" s="7" t="s">
        <v>17</v>
      </c>
      <c r="C152" s="8"/>
      <c r="F152" s="8"/>
      <c r="G152" s="8"/>
    </row>
    <row r="153" spans="2:19" ht="13" x14ac:dyDescent="0.3">
      <c r="B153" s="7" t="s">
        <v>16</v>
      </c>
      <c r="C153" s="8"/>
      <c r="F153" s="8"/>
      <c r="G153" s="8"/>
    </row>
    <row r="154" spans="2:19" ht="13" x14ac:dyDescent="0.3">
      <c r="B154" s="7" t="s">
        <v>15</v>
      </c>
      <c r="C154" s="8"/>
      <c r="F154" s="8"/>
      <c r="G154" s="8"/>
    </row>
    <row r="155" spans="2:19" ht="13" x14ac:dyDescent="0.3">
      <c r="B155" s="7" t="s">
        <v>14</v>
      </c>
      <c r="C155" s="8"/>
      <c r="F155" s="8"/>
      <c r="G155" s="8"/>
    </row>
    <row r="156" spans="2:19" ht="13" x14ac:dyDescent="0.3">
      <c r="B156" s="7" t="s">
        <v>13</v>
      </c>
      <c r="C156" s="8"/>
    </row>
    <row r="157" spans="2:19" ht="13" x14ac:dyDescent="0.3">
      <c r="B157" s="7" t="s">
        <v>12</v>
      </c>
      <c r="C157" s="8"/>
    </row>
    <row r="158" spans="2:19" ht="13" x14ac:dyDescent="0.3">
      <c r="B158" s="7" t="s">
        <v>11</v>
      </c>
      <c r="C158" s="8"/>
    </row>
    <row r="159" spans="2:19" ht="13" x14ac:dyDescent="0.3">
      <c r="B159" s="7" t="s">
        <v>10</v>
      </c>
      <c r="C159" s="8"/>
    </row>
    <row r="160" spans="2:19" ht="13" x14ac:dyDescent="0.3">
      <c r="B160" s="7" t="s">
        <v>9</v>
      </c>
      <c r="C160" s="8"/>
    </row>
    <row r="161" spans="2:3" ht="13" x14ac:dyDescent="0.3">
      <c r="B161" s="7" t="s">
        <v>8</v>
      </c>
      <c r="C161" s="8"/>
    </row>
    <row r="162" spans="2:3" ht="13" x14ac:dyDescent="0.3">
      <c r="B162" s="7" t="s">
        <v>7</v>
      </c>
      <c r="C162" s="8"/>
    </row>
    <row r="163" spans="2:3" ht="13" x14ac:dyDescent="0.3">
      <c r="B163" s="7" t="s">
        <v>6</v>
      </c>
      <c r="C163" s="8"/>
    </row>
    <row r="164" spans="2:3" ht="13" x14ac:dyDescent="0.3">
      <c r="B164" s="7" t="s">
        <v>5</v>
      </c>
      <c r="C164" s="8"/>
    </row>
    <row r="165" spans="2:3" ht="13" x14ac:dyDescent="0.3">
      <c r="B165" s="7" t="s">
        <v>4</v>
      </c>
      <c r="C165" s="8"/>
    </row>
    <row r="166" spans="2:3" ht="13" x14ac:dyDescent="0.3">
      <c r="B166" s="7" t="s">
        <v>3</v>
      </c>
    </row>
    <row r="167" spans="2:3" x14ac:dyDescent="0.25">
      <c r="B167" s="5"/>
    </row>
    <row r="168" spans="2:3" x14ac:dyDescent="0.25">
      <c r="B168" s="5"/>
    </row>
    <row r="169" spans="2:3" x14ac:dyDescent="0.25">
      <c r="B169" s="5"/>
    </row>
    <row r="170" spans="2:3" x14ac:dyDescent="0.25">
      <c r="B170" s="5" t="s">
        <v>2</v>
      </c>
    </row>
    <row r="171" spans="2:3" ht="13" x14ac:dyDescent="0.3">
      <c r="B171" s="6" t="s">
        <v>1</v>
      </c>
    </row>
    <row r="172" spans="2:3" ht="13" x14ac:dyDescent="0.3">
      <c r="B172" s="6" t="s">
        <v>0</v>
      </c>
    </row>
    <row r="173" spans="2:3" x14ac:dyDescent="0.25">
      <c r="B173" s="5"/>
    </row>
    <row r="174" spans="2:3" x14ac:dyDescent="0.25">
      <c r="B174" s="4"/>
    </row>
    <row r="175" spans="2:3" x14ac:dyDescent="0.25">
      <c r="B175" s="4"/>
    </row>
    <row r="176" spans="2:3" x14ac:dyDescent="0.25">
      <c r="B176" s="3"/>
    </row>
    <row r="177" spans="2:2" x14ac:dyDescent="0.25">
      <c r="B177" s="3"/>
    </row>
    <row r="178" spans="2:2" x14ac:dyDescent="0.25">
      <c r="B178" s="3"/>
    </row>
    <row r="179" spans="2:2" x14ac:dyDescent="0.25">
      <c r="B179" s="3"/>
    </row>
    <row r="180" spans="2:2" x14ac:dyDescent="0.25">
      <c r="B180" s="3"/>
    </row>
  </sheetData>
  <mergeCells count="71">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B15:P15"/>
    <mergeCell ref="C16:P16"/>
    <mergeCell ref="B17:P17"/>
    <mergeCell ref="C14:P14"/>
    <mergeCell ref="C18:P18"/>
    <mergeCell ref="B19:P19"/>
    <mergeCell ref="B20:P20"/>
    <mergeCell ref="B21:P21"/>
    <mergeCell ref="C22:P22"/>
    <mergeCell ref="B23:P23"/>
    <mergeCell ref="B24:B25"/>
    <mergeCell ref="C24:P24"/>
    <mergeCell ref="C25:P25"/>
    <mergeCell ref="B26:P26"/>
    <mergeCell ref="D27:P27"/>
    <mergeCell ref="B28:P28"/>
    <mergeCell ref="D29:G29"/>
    <mergeCell ref="H29:J29"/>
    <mergeCell ref="K29:M29"/>
    <mergeCell ref="N29:O29"/>
    <mergeCell ref="B30:P30"/>
    <mergeCell ref="C31:P31"/>
    <mergeCell ref="B32:P32"/>
    <mergeCell ref="C33:P33"/>
    <mergeCell ref="B34:P34"/>
    <mergeCell ref="C35:P35"/>
    <mergeCell ref="B36:P36"/>
    <mergeCell ref="C37:P37"/>
    <mergeCell ref="B39:P39"/>
    <mergeCell ref="C40:G40"/>
    <mergeCell ref="H40:L40"/>
    <mergeCell ref="M40:P40"/>
    <mergeCell ref="C74:P74"/>
    <mergeCell ref="C76:P76"/>
    <mergeCell ref="C41:G41"/>
    <mergeCell ref="H41:L41"/>
    <mergeCell ref="M41:P41"/>
    <mergeCell ref="C71:P71"/>
    <mergeCell ref="C77:P77"/>
    <mergeCell ref="C78:P78"/>
    <mergeCell ref="C72:P72"/>
    <mergeCell ref="C73:P73"/>
    <mergeCell ref="C42:G42"/>
    <mergeCell ref="H42:L42"/>
    <mergeCell ref="M42:P42"/>
    <mergeCell ref="B44:P44"/>
    <mergeCell ref="B46:B49"/>
    <mergeCell ref="B52:P67"/>
    <mergeCell ref="A68:Q68"/>
    <mergeCell ref="B69:B76"/>
    <mergeCell ref="C69:P69"/>
    <mergeCell ref="C70:P70"/>
    <mergeCell ref="B51:P51"/>
    <mergeCell ref="C75:P75"/>
  </mergeCells>
  <conditionalFormatting sqref="D49">
    <cfRule type="cellIs" dxfId="70" priority="23" stopIfTrue="1" operator="between">
      <formula>0.45</formula>
      <formula>0.499</formula>
    </cfRule>
    <cfRule type="cellIs" dxfId="69" priority="24" stopIfTrue="1" operator="greaterThan">
      <formula>0.499</formula>
    </cfRule>
  </conditionalFormatting>
  <conditionalFormatting sqref="D49:F49">
    <cfRule type="cellIs" dxfId="68" priority="20" stopIfTrue="1" operator="lessThan">
      <formula>0.45</formula>
    </cfRule>
  </conditionalFormatting>
  <conditionalFormatting sqref="D49:P49">
    <cfRule type="cellIs" dxfId="67" priority="29" stopIfTrue="1" operator="between">
      <formula>0.9</formula>
      <formula>0.949</formula>
    </cfRule>
    <cfRule type="cellIs" dxfId="66" priority="30" stopIfTrue="1" operator="lessThanOrEqual">
      <formula>0.9</formula>
    </cfRule>
    <cfRule type="cellIs" dxfId="65" priority="31" stopIfTrue="1" operator="greaterThanOrEqual">
      <formula>0.95</formula>
    </cfRule>
  </conditionalFormatting>
  <conditionalFormatting sqref="E49">
    <cfRule type="cellIs" dxfId="64" priority="3" stopIfTrue="1" operator="lessThan">
      <formula>0.45</formula>
    </cfRule>
    <cfRule type="cellIs" dxfId="63" priority="4" stopIfTrue="1" operator="between">
      <formula>0.45</formula>
      <formula>0.499</formula>
    </cfRule>
    <cfRule type="cellIs" dxfId="62" priority="5" stopIfTrue="1" operator="greaterThan">
      <formula>0.499</formula>
    </cfRule>
    <cfRule type="cellIs" dxfId="61" priority="6" stopIfTrue="1" operator="greaterThan">
      <formula>50</formula>
    </cfRule>
    <cfRule type="cellIs" dxfId="60" priority="19" stopIfTrue="1" operator="between">
      <formula>0.45</formula>
      <formula>49.9%</formula>
    </cfRule>
    <cfRule type="cellIs" dxfId="59" priority="21" stopIfTrue="1" operator="greaterThan">
      <formula>0.499</formula>
    </cfRule>
  </conditionalFormatting>
  <conditionalFormatting sqref="F49">
    <cfRule type="cellIs" dxfId="58" priority="26" stopIfTrue="1" operator="between">
      <formula>0.45</formula>
      <formula>0.499</formula>
    </cfRule>
    <cfRule type="cellIs" dxfId="57" priority="27" stopIfTrue="1" operator="greaterThan">
      <formula>0.499</formula>
    </cfRule>
  </conditionalFormatting>
  <conditionalFormatting sqref="F49:O49">
    <cfRule type="cellIs" dxfId="56" priority="28" stopIfTrue="1" operator="greaterThan">
      <formula>50</formula>
    </cfRule>
  </conditionalFormatting>
  <conditionalFormatting sqref="G49">
    <cfRule type="cellIs" dxfId="55" priority="1" stopIfTrue="1" operator="lessThan">
      <formula>0.45</formula>
    </cfRule>
    <cfRule type="cellIs" dxfId="54" priority="2" stopIfTrue="1" operator="greaterThan">
      <formula>0.499</formula>
    </cfRule>
  </conditionalFormatting>
  <conditionalFormatting sqref="G49:J49">
    <cfRule type="cellIs" dxfId="53" priority="7" stopIfTrue="1" operator="lessThan">
      <formula>0.45</formula>
    </cfRule>
    <cfRule type="cellIs" dxfId="52" priority="9" stopIfTrue="1" operator="greaterThan">
      <formula>0.499</formula>
    </cfRule>
  </conditionalFormatting>
  <conditionalFormatting sqref="I49:J49">
    <cfRule type="cellIs" dxfId="51" priority="8" stopIfTrue="1" operator="between">
      <formula>0.45</formula>
      <formula>0.499</formula>
    </cfRule>
  </conditionalFormatting>
  <dataValidations count="6">
    <dataValidation type="list" allowBlank="1" showInputMessage="1" showErrorMessage="1" sqref="C78:P78" xr:uid="{00000000-0002-0000-0800-000000000000}">
      <formula1>$B$171:$B$172</formula1>
    </dataValidation>
    <dataValidation type="list" allowBlank="1" showInputMessage="1" showErrorMessage="1" sqref="C12:P12" xr:uid="{00000000-0002-0000-0800-000001000000}">
      <formula1>$B$140:$B$166</formula1>
    </dataValidation>
    <dataValidation type="list" allowBlank="1" showInputMessage="1" showErrorMessage="1" sqref="C10:I10" xr:uid="{00000000-0002-0000-0800-000002000000}">
      <formula1>"2023,2024,2025,2026,2027"</formula1>
    </dataValidation>
    <dataValidation type="list" allowBlank="1" showInputMessage="1" showErrorMessage="1" sqref="N10:P10" xr:uid="{00000000-0002-0000-0800-000003000000}">
      <formula1>"Economicos,Eficiencia,Eficacia, Efectividad,Calidad"</formula1>
    </dataValidation>
    <dataValidation type="list" allowBlank="1" showInputMessage="1" showErrorMessage="1" sqref="C33:P33 C35:P35 C37:P37" xr:uid="{00000000-0002-0000-0800-000004000000}">
      <formula1>$Q$103:$Q$108</formula1>
    </dataValidation>
    <dataValidation type="list" allowBlank="1" showInputMessage="1" showErrorMessage="1" sqref="C18:P18" xr:uid="{00000000-0002-0000-0800-000005000000}">
      <formula1>$B$129:$B$135</formula1>
    </dataValidation>
  </dataValidations>
  <printOptions horizontalCentered="1" verticalCentered="1"/>
  <pageMargins left="0.70866141732283472" right="0.70866141732283472" top="0.74803149606299213" bottom="0.74803149606299213" header="0.31496062992125984" footer="0.31496062992125984"/>
  <pageSetup scale="51" orientation="portrait" r:id="rId1"/>
  <headerFooter>
    <oddHeader>&amp;A</oddHeader>
    <oddFooter>&amp;F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LongProperties xmlns="http://schemas.microsoft.com/office/2006/metadata/longPropertie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D0DC85A5-9902-4DA7-9D82-AEE38A7C6EED}">
  <ds:schemaRefs>
    <ds:schemaRef ds:uri="http://schemas.microsoft.com/sharepoint/v3/contenttype/forms"/>
  </ds:schemaRefs>
</ds:datastoreItem>
</file>

<file path=customXml/itemProps2.xml><?xml version="1.0" encoding="utf-8"?>
<ds:datastoreItem xmlns:ds="http://schemas.openxmlformats.org/officeDocument/2006/customXml" ds:itemID="{9AE7C8BB-41F3-4305-A022-22D2D1ABD7D4}">
  <ds:schemaRefs>
    <ds:schemaRef ds:uri="office.server.policy"/>
  </ds:schemaRefs>
</ds:datastoreItem>
</file>

<file path=customXml/itemProps3.xml><?xml version="1.0" encoding="utf-8"?>
<ds:datastoreItem xmlns:ds="http://schemas.openxmlformats.org/officeDocument/2006/customXml" ds:itemID="{A8F3F49A-3FC9-4F6E-A6D6-011EF2B86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F992E27-074B-46E0-BE4A-482B3567788A}">
  <ds:schemaRefs>
    <ds:schemaRef ds:uri="http://schemas.microsoft.com/office/2006/documentManagement/types"/>
    <ds:schemaRef ds:uri="http://purl.org/dc/dcmitype/"/>
    <ds:schemaRef ds:uri="http://schemas.microsoft.com/office/2006/metadata/properties"/>
    <ds:schemaRef ds:uri="http://www.w3.org/XML/1998/namespace"/>
    <ds:schemaRef ds:uri="http://purl.org/dc/terms/"/>
    <ds:schemaRef ds:uri="http://schemas.openxmlformats.org/package/2006/metadata/core-properties"/>
    <ds:schemaRef ds:uri="http://schemas.microsoft.com/office/infopath/2007/PartnerControls"/>
    <ds:schemaRef ds:uri="http://purl.org/dc/elements/1.1/"/>
    <ds:schemaRef ds:uri="ff8e3638-9d45-4162-afb4-6d390653d547"/>
    <ds:schemaRef ds:uri="http://schemas.microsoft.com/sharepoint/v4"/>
    <ds:schemaRef ds:uri="http://schemas.microsoft.com/sharepoint/v3"/>
  </ds:schemaRefs>
</ds:datastoreItem>
</file>

<file path=customXml/itemProps5.xml><?xml version="1.0" encoding="utf-8"?>
<ds:datastoreItem xmlns:ds="http://schemas.openxmlformats.org/officeDocument/2006/customXml" ds:itemID="{098F08AD-8C7E-4C72-B668-4DD0C50CAF95}">
  <ds:schemaRefs>
    <ds:schemaRef ds:uri="http://schemas.microsoft.com/office/2006/metadata/longProperties"/>
  </ds:schemaRefs>
</ds:datastoreItem>
</file>

<file path=customXml/itemProps6.xml><?xml version="1.0" encoding="utf-8"?>
<ds:datastoreItem xmlns:ds="http://schemas.openxmlformats.org/officeDocument/2006/customXml" ds:itemID="{C6B20895-EB28-4017-959B-3A1DA4F486C5}">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1 EJE PRESUPU</vt:lpstr>
      <vt:lpstr>1 REGISTR EJEC PRESUP</vt:lpstr>
      <vt:lpstr>2 MEDICION RECAUD</vt:lpstr>
      <vt:lpstr>2.1 REGISTRO MEDICION RECAUD</vt:lpstr>
      <vt:lpstr>3.CONCILIACION CON DESVIACION</vt:lpstr>
      <vt:lpstr>3.1 REGISTRO CONC CON DESV</vt:lpstr>
      <vt:lpstr>4.GESTION EXP COBRO COACT</vt:lpstr>
      <vt:lpstr>4.1 REGISTRO EXPED COBRO COACT</vt:lpstr>
      <vt:lpstr>5.DOC RECAU X CLASIFIC</vt:lpstr>
      <vt:lpstr>5.1 REGISTRO DOC REC x CLASIF  </vt:lpstr>
      <vt:lpstr>6 Gestión Cartera Multas (2)</vt:lpstr>
      <vt:lpstr>6.1 Registro Gestió Cart Mu (2</vt:lpstr>
      <vt:lpstr>7 Gestión Cartera Contribucio</vt:lpstr>
      <vt:lpstr>7.1 Registro Gest Cart Contrib</vt:lpstr>
      <vt:lpstr>'4.GESTION EXP COBRO COACT'!Área_de_impresión</vt:lpstr>
      <vt:lpstr>'5.DOC RECAU X CLASIFIC'!Área_de_impresión</vt:lpstr>
      <vt:lpstr>'6 Gestión Cartera Multas (2)'!Área_de_impresión</vt:lpstr>
      <vt:lpstr>'7 Gestión Cartera Contribucio'!Área_de_impresión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Joaquin Fernando Ruíz González</dc:creator>
  <cp:lastModifiedBy>Diana Cristina Sanchez Gualteros</cp:lastModifiedBy>
  <dcterms:created xsi:type="dcterms:W3CDTF">2023-01-23T18:21:45Z</dcterms:created>
  <dcterms:modified xsi:type="dcterms:W3CDTF">2025-01-28T16:10:46Z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