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comments9.xml" ContentType="application/vnd.openxmlformats-officedocument.spreadsheetml.comments+xml"/>
  <Override PartName="/xl/charts/chart6.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ubenmp\OneDrive - SUPERINTENDENCIA DE SOCIEDADES\Documentos\Publicaciones\WEB\2024\Indicadores\"/>
    </mc:Choice>
  </mc:AlternateContent>
  <bookViews>
    <workbookView xWindow="0" yWindow="0" windowWidth="0" windowHeight="0" tabRatio="856" firstSheet="4" activeTab="7"/>
  </bookViews>
  <sheets>
    <sheet name="Toma Posesion " sheetId="5" state="hidden" r:id="rId1"/>
    <sheet name="Registro Toma Poses " sheetId="7" state="hidden" r:id="rId2"/>
    <sheet name="Oport Termin Proc" sheetId="6" state="hidden" r:id="rId3"/>
    <sheet name="Regis Opor Term Pro" sheetId="8" state="hidden" r:id="rId4"/>
    <sheet name="TiempoCubrimientoVac" sheetId="24" r:id="rId5"/>
    <sheet name="RegistroTiempoCubrimientoVac" sheetId="25" r:id="rId6"/>
    <sheet name="Poblamiento" sheetId="20" r:id="rId7"/>
    <sheet name="RegistroPoblam" sheetId="21" r:id="rId8"/>
    <sheet name="NivelConocimiento" sheetId="9" r:id="rId9"/>
    <sheet name="RegistroNivel" sheetId="10" r:id="rId10"/>
    <sheet name="PlanBienestar" sheetId="14" r:id="rId11"/>
    <sheet name="RegistroBienestar" sheetId="15" r:id="rId12"/>
    <sheet name="EfectividadInducción" sheetId="17" r:id="rId13"/>
    <sheet name="RegistroInducción" sheetId="18" r:id="rId14"/>
    <sheet name="EficaciaSST" sheetId="22" r:id="rId15"/>
    <sheet name="RegistroSST" sheetId="23" r:id="rId16"/>
  </sheets>
  <externalReferences>
    <externalReference r:id="rId17"/>
  </externalReference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J10" i="25" l="1"/>
  <c r="L14" i="15"/>
  <c r="W10" i="18"/>
  <c r="U10" i="18"/>
  <c r="Y10" i="18"/>
  <c r="AA11" i="25"/>
  <c r="AB10" i="25"/>
  <c r="P49" i="24"/>
  <c r="B10" i="21"/>
  <c r="O49" i="14"/>
  <c r="I49" i="14"/>
  <c r="F49" i="14"/>
  <c r="J14" i="15"/>
  <c r="D14" i="15"/>
  <c r="F14" i="15"/>
  <c r="E10" i="18"/>
  <c r="F10" i="18"/>
  <c r="C10" i="18"/>
  <c r="D10" i="18"/>
  <c r="G10" i="18"/>
  <c r="H10" i="18"/>
  <c r="K10" i="18"/>
  <c r="L10" i="18"/>
  <c r="M10" i="18"/>
  <c r="N10" i="18"/>
  <c r="O10" i="18"/>
  <c r="P10" i="18"/>
  <c r="AL1" i="23"/>
  <c r="AL2" i="23"/>
  <c r="AQ2" i="23"/>
  <c r="AL3" i="23"/>
  <c r="AQ3" i="23"/>
  <c r="AL4" i="23"/>
  <c r="AQ4" i="23"/>
  <c r="AQ5" i="23"/>
  <c r="C6" i="23"/>
  <c r="C8" i="23"/>
  <c r="B10" i="23"/>
  <c r="D10" i="23"/>
  <c r="F10" i="23"/>
  <c r="H10" i="23"/>
  <c r="I10" i="23"/>
  <c r="L10" i="23"/>
  <c r="N10" i="23"/>
  <c r="P10" i="23"/>
  <c r="Q10" i="23"/>
  <c r="T10" i="23"/>
  <c r="V10" i="23"/>
  <c r="X10" i="23"/>
  <c r="Y10" i="23"/>
  <c r="AB10" i="23"/>
  <c r="AD10" i="23"/>
  <c r="AF10" i="23"/>
  <c r="AG10" i="23"/>
  <c r="AI10" i="23"/>
  <c r="B11" i="23"/>
  <c r="I11" i="23"/>
  <c r="Q11" i="23"/>
  <c r="Y11" i="23"/>
  <c r="Z10" i="23"/>
  <c r="L49" i="22"/>
  <c r="AG11" i="23"/>
  <c r="AH10" i="23"/>
  <c r="O49" i="22"/>
  <c r="AL1" i="18"/>
  <c r="AL2" i="18"/>
  <c r="AQ2" i="18"/>
  <c r="AL3" i="18"/>
  <c r="AQ3" i="18"/>
  <c r="AL4" i="18"/>
  <c r="AQ4" i="18"/>
  <c r="AQ5" i="18"/>
  <c r="I6" i="18"/>
  <c r="C8" i="18"/>
  <c r="B10" i="18"/>
  <c r="T10" i="18"/>
  <c r="X10" i="18"/>
  <c r="AB10" i="18"/>
  <c r="AD10" i="18"/>
  <c r="AF10" i="18"/>
  <c r="AG10" i="18"/>
  <c r="AH10" i="18"/>
  <c r="O49" i="17"/>
  <c r="B11" i="18"/>
  <c r="I11" i="18"/>
  <c r="Q11" i="18"/>
  <c r="Y11" i="18"/>
  <c r="AG11" i="18"/>
  <c r="AI11" i="18"/>
  <c r="N1" i="15"/>
  <c r="N2" i="15"/>
  <c r="S2" i="15"/>
  <c r="N3" i="15"/>
  <c r="S3" i="15"/>
  <c r="N4" i="15"/>
  <c r="S4" i="15"/>
  <c r="S5" i="15"/>
  <c r="C6" i="15"/>
  <c r="C8" i="15"/>
  <c r="B10" i="15"/>
  <c r="D10" i="15"/>
  <c r="F10" i="15"/>
  <c r="H10" i="15"/>
  <c r="J10" i="15"/>
  <c r="K10" i="15"/>
  <c r="B11" i="15"/>
  <c r="K11" i="15"/>
  <c r="L10" i="15"/>
  <c r="B12" i="15"/>
  <c r="D12" i="15"/>
  <c r="F12" i="15"/>
  <c r="H12" i="15"/>
  <c r="H14" i="15"/>
  <c r="L49" i="14"/>
  <c r="J12" i="15"/>
  <c r="K12" i="15"/>
  <c r="B13" i="15"/>
  <c r="K13" i="15"/>
  <c r="S2" i="14"/>
  <c r="N1" i="10"/>
  <c r="N2" i="10"/>
  <c r="S2" i="10"/>
  <c r="N3" i="10"/>
  <c r="S3" i="10"/>
  <c r="N4" i="10"/>
  <c r="S4" i="10"/>
  <c r="S5" i="10"/>
  <c r="C6" i="10"/>
  <c r="C8" i="10"/>
  <c r="B10" i="10"/>
  <c r="D10" i="10"/>
  <c r="F49" i="9"/>
  <c r="F10" i="10"/>
  <c r="I49" i="9"/>
  <c r="H10" i="10"/>
  <c r="L49" i="9"/>
  <c r="J10" i="10"/>
  <c r="O49" i="9"/>
  <c r="K10" i="10"/>
  <c r="B11" i="10"/>
  <c r="K11" i="10"/>
  <c r="K12" i="10"/>
  <c r="S2" i="9"/>
  <c r="F50" i="9"/>
  <c r="I50" i="9"/>
  <c r="L50" i="9"/>
  <c r="O50" i="9"/>
  <c r="P50" i="9"/>
  <c r="C6" i="21"/>
  <c r="D10" i="21"/>
  <c r="D49" i="20"/>
  <c r="F10" i="21"/>
  <c r="E49" i="20"/>
  <c r="H10" i="21"/>
  <c r="F49" i="20"/>
  <c r="J10" i="21"/>
  <c r="G49" i="20"/>
  <c r="L10" i="21"/>
  <c r="H49" i="20"/>
  <c r="N10" i="21"/>
  <c r="I49" i="20"/>
  <c r="P10" i="21"/>
  <c r="J49" i="20"/>
  <c r="R10" i="21"/>
  <c r="K49" i="20"/>
  <c r="T10" i="21"/>
  <c r="L49" i="20"/>
  <c r="V10" i="21"/>
  <c r="M49" i="20"/>
  <c r="X10" i="21"/>
  <c r="N49" i="20"/>
  <c r="Z10" i="21"/>
  <c r="O49" i="20"/>
  <c r="AA10" i="21"/>
  <c r="AB10" i="21"/>
  <c r="P49" i="20"/>
  <c r="B11" i="21"/>
  <c r="AA11" i="21"/>
  <c r="C70" i="21"/>
  <c r="C72" i="21"/>
  <c r="C74" i="21"/>
  <c r="C76" i="21"/>
  <c r="S2" i="20"/>
  <c r="F50" i="20"/>
  <c r="I50" i="20"/>
  <c r="L50" i="20"/>
  <c r="O50" i="20"/>
  <c r="P50" i="20"/>
  <c r="C6" i="25"/>
  <c r="B10" i="25"/>
  <c r="D10" i="25"/>
  <c r="D49" i="24"/>
  <c r="E10" i="25"/>
  <c r="F10" i="25"/>
  <c r="E49" i="24"/>
  <c r="V10" i="25"/>
  <c r="M49" i="24"/>
  <c r="W10" i="25"/>
  <c r="X10" i="25"/>
  <c r="N49" i="24"/>
  <c r="Y10" i="25"/>
  <c r="Z10" i="25"/>
  <c r="O49" i="24"/>
  <c r="AA10" i="25"/>
  <c r="B11" i="25"/>
  <c r="F50" i="24"/>
  <c r="I50" i="24"/>
  <c r="L50" i="24"/>
  <c r="O50" i="24"/>
  <c r="P50" i="24"/>
  <c r="D10" i="8"/>
  <c r="D12" i="8"/>
  <c r="O49" i="6"/>
  <c r="C12" i="7"/>
  <c r="O49" i="5"/>
  <c r="G10" i="25"/>
  <c r="I10" i="25"/>
  <c r="G49" i="24"/>
  <c r="K10" i="25"/>
  <c r="H10" i="25"/>
  <c r="F49" i="24"/>
  <c r="L10" i="25"/>
  <c r="H49" i="24"/>
  <c r="M10" i="25"/>
  <c r="O10" i="25"/>
  <c r="N10" i="25"/>
  <c r="I49" i="24"/>
  <c r="Q10" i="25"/>
  <c r="P10" i="25"/>
  <c r="J49" i="24"/>
  <c r="S10" i="25"/>
  <c r="T10" i="25"/>
  <c r="L49" i="24"/>
  <c r="R10" i="25"/>
  <c r="K49" i="24"/>
  <c r="J10" i="23"/>
  <c r="F49" i="22"/>
  <c r="R10" i="23"/>
  <c r="I10" i="18"/>
  <c r="J10" i="18"/>
  <c r="F49" i="17"/>
  <c r="Q10" i="18"/>
  <c r="R10" i="18"/>
  <c r="I49" i="17"/>
  <c r="L10" i="10"/>
  <c r="P49" i="9"/>
  <c r="L12" i="15"/>
  <c r="Z10" i="18"/>
  <c r="L49" i="17"/>
  <c r="V10" i="18"/>
  <c r="AI10" i="18"/>
  <c r="AI13" i="18"/>
  <c r="AJ10" i="18"/>
  <c r="P49" i="17"/>
  <c r="P49" i="14"/>
  <c r="AI11" i="23"/>
  <c r="AJ10" i="23"/>
  <c r="P49" i="22"/>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authors>
    <author>Carlos Alberto Poveda Hernandez</author>
  </authors>
  <commentList>
    <comment ref="S10" authorId="0" shapeId="0">
      <text>
        <r>
          <rPr>
            <b/>
            <sz val="9"/>
            <color indexed="81"/>
            <rFont val="Tahoma"/>
            <family val="2"/>
          </rPr>
          <t>Carlos Alberto Poveda Hernandez:</t>
        </r>
        <r>
          <rPr>
            <sz val="9"/>
            <color indexed="81"/>
            <rFont val="Tahoma"/>
            <family val="2"/>
          </rPr>
          <t xml:space="preserve">
</t>
        </r>
        <r>
          <rPr>
            <sz val="9"/>
            <color indexed="81"/>
            <rFont val="Verdana"/>
            <family val="2"/>
          </rPr>
          <t>Durante este mes no ingresaron funcionarios nuevos a la Entidad.</t>
        </r>
      </text>
    </comment>
    <comment ref="AA10" authorId="0" shapeId="0">
      <text>
        <r>
          <rPr>
            <b/>
            <sz val="9"/>
            <color indexed="81"/>
            <rFont val="Tahoma"/>
            <family val="2"/>
          </rPr>
          <t>Carlos Alberto Poveda Hernandez:</t>
        </r>
        <r>
          <rPr>
            <sz val="9"/>
            <color indexed="81"/>
            <rFont val="Tahoma"/>
            <family val="2"/>
          </rPr>
          <t xml:space="preserve">
</t>
        </r>
        <r>
          <rPr>
            <sz val="9"/>
            <color indexed="81"/>
            <rFont val="Verdana"/>
            <family val="2"/>
          </rPr>
          <t>Durante este mes no ingresaron funcionarios nuevos a la Entidad.</t>
        </r>
        <r>
          <rPr>
            <sz val="9"/>
            <color indexed="81"/>
            <rFont val="Tahoma"/>
            <family val="2"/>
          </rPr>
          <t xml:space="preserve">
</t>
        </r>
      </text>
    </comment>
  </commentList>
</comments>
</file>

<file path=xl/comments9.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<sst xmlns="http://schemas.openxmlformats.org/spreadsheetml/2006/main" count="1313" uniqueCount="347">
  <si>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</si>
  <si>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</si>
  <si>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</si>
  <si>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</si>
  <si>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</si>
  <si>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</si>
  <si>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</si>
  <si>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</si>
  <si>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</si>
  <si>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</si>
  <si>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</si>
  <si>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</si>
  <si>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</si>
  <si>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</si>
  <si>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</si>
  <si>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</si>
  <si>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</si>
  <si>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</si>
  <si>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</si>
  <si>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</si>
  <si>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</si>
  <si>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</si>
  <si>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</si>
  <si>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</si>
  <si>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</si>
  <si>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</si>
  <si>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</si>
  <si>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</si>
  <si>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</si>
  <si>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</si>
  <si>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</si>
  <si>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</si>
  <si>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</si>
  <si>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</si>
  <si>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</si>
  <si>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</si>
  <si>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</si>
  <si>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</si>
  <si>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</si>
  <si>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</si>
  <si>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</si>
  <si>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</si>
  <si>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</si>
  <si>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</si>
  <si>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</si>
  <si>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</si>
  <si>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</si>
  <si>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</si>
  <si>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</si>
  <si>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</si>
  <si>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</si>
  <si>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</si>
  <si>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</si>
  <si>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</si>
  <si>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</si>
  <si>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</si>
  <si>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</si>
  <si>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</si>
  <si>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</si>
  <si>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</si>
  <si>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</si>
  <si>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</si>
  <si>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</si>
  <si>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</si>
  <si>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</si>
  <si>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</si>
  <si>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</si>
  <si>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</si>
  <si>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</si>
  <si>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</si>
  <si>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</si>
  <si>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</si>
  <si>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</si>
  <si>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</si>
  <si>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</si>
  <si>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</si>
  <si>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</si>
  <si>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</si>
  <si>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</si>
  <si>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</si>
  <si>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</si>
  <si>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</si>
  <si>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</si>
  <si>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</si>
  <si>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</si>
  <si>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</si>
  <si>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</si>
  <si>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</si>
  <si>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</si>
  <si>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</si>
  <si>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</si>
  <si>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</si>
  <si>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</si>
  <si>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</si>
  <si>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</si>
  <si>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</si>
  <si>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</si>
  <si>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</si>
  <si>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</si>
  <si>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</si>
  <si>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</si>
  <si>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</si>
  <si>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</si>
  <si>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</si>
  <si>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</si>
  <si>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</si>
  <si>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</si>
  <si>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</si>
  <si>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</si>
  <si>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</si>
  <si>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</si>
  <si>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</si>
  <si>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</si>
  <si>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</si>
  <si>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</si>
  <si>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</si>
  <si>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</si>
  <si>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</si>
  <si>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</si>
  <si>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</si>
  <si>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</si>
  <si>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</si>
  <si>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</si>
  <si>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</si>
  <si>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</si>
  <si>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</si>
  <si>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</si>
  <si>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</si>
  <si>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</si>
  <si>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</si>
  <si>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</si>
  <si>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</si>
  <si>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</si>
  <si>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</si>
  <si>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</si>
  <si>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</si>
  <si>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</si>
  <si>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</si>
  <si>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</si>
  <si>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</si>
  <si>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</si>
  <si>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</si>
  <si>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</si>
  <si>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</si>
  <si>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</si>
  <si>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</si>
  <si>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</si>
  <si>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</si>
  <si>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</si>
  <si>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</si>
  <si>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</si>
  <si>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</si>
  <si>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</si>
  <si>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</si>
  <si>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</si>
  <si>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</si>
  <si>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</si>
  <si>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</si>
  <si>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</si>
  <si>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</si>
  <si>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</si>
  <si>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</si>
  <si>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</si>
  <si>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</si>
  <si>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</si>
  <si>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</si>
  <si>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</si>
  <si>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</si>
  <si>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</si>
  <si>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</si>
  <si>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</si>
  <si>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</si>
  <si>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</si>
  <si>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</si>
  <si>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</si>
  <si>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III</t>
  </si>
  <si>
    <t>TRIMESTRE IV</t>
  </si>
  <si>
    <t>PORCENTAJE</t>
  </si>
  <si>
    <t>Código: GC-F-006</t>
  </si>
  <si>
    <t>Versión 004</t>
  </si>
  <si>
    <t>GESTION DE APOYO JUDICIAL</t>
  </si>
  <si>
    <t>TIPO DE ACCION</t>
  </si>
  <si>
    <t>Cantidad</t>
  </si>
  <si>
    <t>SECRETARIA GENERAL</t>
  </si>
  <si>
    <t>Eficacia</t>
  </si>
  <si>
    <t>Análisis Trimestre 1:</t>
  </si>
  <si>
    <t>Análisis Trimestre 2:</t>
  </si>
  <si>
    <t>Análisis Trimestre 3:</t>
  </si>
  <si>
    <t>Análisis Trimestre 4:</t>
  </si>
  <si>
    <t>&gt;=</t>
  </si>
  <si>
    <t>Encuesta de satisfacción</t>
  </si>
  <si>
    <t>Unidad</t>
  </si>
  <si>
    <t>I TRIMESTRE</t>
  </si>
  <si>
    <t>II TRIMESTRE</t>
  </si>
  <si>
    <t>III TRIMESTRE</t>
  </si>
  <si>
    <t>IV TRIMESTRE</t>
  </si>
  <si>
    <t>Eficiencia</t>
  </si>
  <si>
    <t>Garantizar que los funcionarios nuevos en la entidad conozcan los elementos básicos para el ejercicio de la función pública en la Superintendencia de Sociedades.</t>
  </si>
  <si>
    <t>AGO</t>
  </si>
  <si>
    <t>ENERO</t>
  </si>
  <si>
    <t>FEBRERO</t>
  </si>
  <si>
    <t>MARZO</t>
  </si>
  <si>
    <t>ABRIL</t>
  </si>
  <si>
    <t>MAYO</t>
  </si>
  <si>
    <t>JUNIO</t>
  </si>
  <si>
    <t>JULIO</t>
  </si>
  <si>
    <t>AGOSTO</t>
  </si>
  <si>
    <t>SEPTIEMBRE</t>
  </si>
  <si>
    <t>OCTUBRE</t>
  </si>
  <si>
    <t>NOVIEMBRE</t>
  </si>
  <si>
    <t>DICIEMBRE</t>
  </si>
  <si>
    <t>Medir el grado de percepción de las actividades definidas en el Plan Anual de Bienestar</t>
  </si>
  <si>
    <t>Nivel de Conocimiento</t>
  </si>
  <si>
    <t xml:space="preserve">Evaluación Final </t>
  </si>
  <si>
    <t>Evaluación Inicial</t>
  </si>
  <si>
    <t xml:space="preserve">Test de Conocimiento - Base de Datos </t>
  </si>
  <si>
    <t>Satisfacción del Plan Anual de Bienestar</t>
  </si>
  <si>
    <t>Entre 5% y 10%</t>
  </si>
  <si>
    <t>Menor a 5%</t>
  </si>
  <si>
    <t>Mayor o Igual a 10%</t>
  </si>
  <si>
    <t>Entre 70% y 80%</t>
  </si>
  <si>
    <t>&lt;= 70%</t>
  </si>
  <si>
    <t>Reporte de Aplicativo de Inducción</t>
  </si>
  <si>
    <t>TRIMESTRE II</t>
  </si>
  <si>
    <t>TRIMESTRE I</t>
  </si>
  <si>
    <r>
      <rPr>
        <b/>
        <sz val="10"/>
        <rFont val="Arial"/>
        <family val="2"/>
      </rPr>
      <t>INC =</t>
    </r>
    <r>
      <rPr>
        <sz val="10"/>
        <rFont val="Arial"/>
        <family val="2"/>
      </rPr>
      <t xml:space="preserve"> Incremento Nivel de Conocimiento
</t>
    </r>
    <r>
      <rPr>
        <b/>
        <sz val="10"/>
        <rFont val="Arial"/>
        <family val="2"/>
      </rPr>
      <t xml:space="preserve">
∑ Evaluación Final: </t>
    </r>
    <r>
      <rPr>
        <sz val="10"/>
        <rFont val="Arial"/>
        <family val="2"/>
      </rPr>
      <t xml:space="preserve">Hace referencia a la calificación obtenida en la evaluación aplicada (test de conocimiento) despúes de asistir a la capacitación.
</t>
    </r>
    <r>
      <rPr>
        <b/>
        <sz val="10"/>
        <rFont val="Arial"/>
        <family val="2"/>
      </rPr>
      <t xml:space="preserve">∑ Evaluación Inicial = </t>
    </r>
    <r>
      <rPr>
        <sz val="10"/>
        <rFont val="Arial"/>
        <family val="2"/>
      </rPr>
      <t xml:space="preserve">Hace referencia a la calificación obtenida en la evaluación aplicada (test de conocimiento) previo inicio de la  capacitación.
</t>
    </r>
    <r>
      <rPr>
        <b/>
        <sz val="10"/>
        <rFont val="Arial"/>
        <family val="2"/>
      </rPr>
      <t>∑ Calificación Máxima a Obtener</t>
    </r>
    <r>
      <rPr>
        <sz val="10"/>
        <rFont val="Arial"/>
        <family val="2"/>
      </rPr>
      <t xml:space="preserve"> = Hace referencia a la calificación maxima que se puede obtener de acuerdo a la escala de calificación (Escala 0 - 10).
</t>
    </r>
    <r>
      <rPr>
        <b/>
        <sz val="10"/>
        <rFont val="Arial"/>
        <family val="2"/>
      </rPr>
      <t xml:space="preserve">
NOTA</t>
    </r>
    <r>
      <rPr>
        <sz val="10"/>
        <rFont val="Arial"/>
        <family val="2"/>
      </rPr>
      <t>: Se aplicará el indicador para aquellas capacitaciones a las que se les aplique test inicial y final.</t>
    </r>
  </si>
  <si>
    <t>&lt; =85%</t>
  </si>
  <si>
    <t>Máxima Calificación</t>
  </si>
  <si>
    <t>No. de encuestas con calificación bueno y Excelente
        -----------------------------------------------------------------------------------------------------------------  X100
No. de encuestas que fueron contestadas en el periodo evaluado</t>
  </si>
  <si>
    <t>No. de preguntas que fueron contestadas en el periodo evaluado</t>
  </si>
  <si>
    <t>Disminuir la brecha de conocimiento de los servidores públicos a través de los programas de capacitación en los que participa.</t>
  </si>
  <si>
    <t>Poblamiento de planta de personal</t>
  </si>
  <si>
    <t xml:space="preserve">Determinar que la entidad cuente con el número suficiente de funcionarios para el cumplimiento de funciones institucionales. </t>
  </si>
  <si>
    <r>
      <t xml:space="preserve">IPP = </t>
    </r>
    <r>
      <rPr>
        <u/>
        <sz val="11"/>
        <rFont val="Arial"/>
        <family val="2"/>
      </rPr>
      <t xml:space="preserve">Numero total de cargos provistos </t>
    </r>
    <r>
      <rPr>
        <sz val="11"/>
        <rFont val="Arial"/>
        <family val="2"/>
      </rPr>
      <t>× 100%
Número total de cargos de la planta</t>
    </r>
  </si>
  <si>
    <t>Mayor o Igual a 90%</t>
  </si>
  <si>
    <t>Entre 80% y 89%</t>
  </si>
  <si>
    <t>Menor a 79%</t>
  </si>
  <si>
    <t>Cargos provistos</t>
  </si>
  <si>
    <t>Nomina Programa KACTUS</t>
  </si>
  <si>
    <t>número</t>
  </si>
  <si>
    <t>Total de cargos de la planta</t>
  </si>
  <si>
    <t>Enero</t>
  </si>
  <si>
    <t>Febrero</t>
  </si>
  <si>
    <t>Marzo</t>
  </si>
  <si>
    <t>Abril</t>
  </si>
  <si>
    <t>Mayo</t>
  </si>
  <si>
    <t>Junio</t>
  </si>
  <si>
    <t>Julio</t>
  </si>
  <si>
    <t>Agosto</t>
  </si>
  <si>
    <t>Septiembre</t>
  </si>
  <si>
    <t>Octubre</t>
  </si>
  <si>
    <t>Noviembre</t>
  </si>
  <si>
    <t>Diciembre</t>
  </si>
  <si>
    <t>% Enero</t>
  </si>
  <si>
    <t>% Febrero</t>
  </si>
  <si>
    <t>% Marzo</t>
  </si>
  <si>
    <t>% Abril</t>
  </si>
  <si>
    <t>% Mayo</t>
  </si>
  <si>
    <t>% Junio</t>
  </si>
  <si>
    <t>% Julio</t>
  </si>
  <si>
    <t>% Agosto</t>
  </si>
  <si>
    <t>% Septiembre</t>
  </si>
  <si>
    <t>% Octubre</t>
  </si>
  <si>
    <t>% Noviembre</t>
  </si>
  <si>
    <t>% Diciembre</t>
  </si>
  <si>
    <t>Total</t>
  </si>
  <si>
    <r>
      <t xml:space="preserve">Número total de cargos provistos: </t>
    </r>
    <r>
      <rPr>
        <sz val="10"/>
        <rFont val="Arial"/>
        <family val="2"/>
      </rPr>
      <t>Total de cargos que cuentan con vinculación de un</t>
    </r>
    <r>
      <rPr>
        <b/>
        <sz val="10"/>
        <rFont val="Arial"/>
        <family val="2"/>
      </rPr>
      <t xml:space="preserve"> </t>
    </r>
    <r>
      <rPr>
        <sz val="10"/>
        <rFont val="Arial"/>
        <family val="2"/>
      </rPr>
      <t xml:space="preserve">funcionario.
</t>
    </r>
    <r>
      <rPr>
        <b/>
        <sz val="10"/>
        <rFont val="Arial"/>
        <family val="2"/>
      </rPr>
      <t xml:space="preserve">
Número total de cargos de la planta: </t>
    </r>
    <r>
      <rPr>
        <sz val="10"/>
        <rFont val="Arial"/>
        <family val="2"/>
      </rPr>
      <t>Número total de vacantes autorizadas.</t>
    </r>
  </si>
  <si>
    <r>
      <t>No. de encuestas con calificación bueno y Excelente:</t>
    </r>
    <r>
      <rPr>
        <sz val="10"/>
        <rFont val="Arial"/>
        <family val="2"/>
      </rPr>
      <t xml:space="preserve"> Corresponde al número de preguntas de las evaluaciones que presentaron una satisfacción en los niveles Bueno, muy bueno y Excelente en las actividades Bienestar y Deportes.</t>
    </r>
    <r>
      <rPr>
        <b/>
        <sz val="10"/>
        <rFont val="Arial"/>
        <family val="2"/>
      </rPr>
      <t xml:space="preserve">
No. de encuestas que fueron contestadas en el periodo evaluado:</t>
    </r>
    <r>
      <rPr>
        <sz val="10"/>
        <rFont val="Arial"/>
        <family val="2"/>
      </rPr>
      <t xml:space="preserve"> Corresponde al número total de preguntas de las encuestas de satisfacción que fueron contestadas en el periodo evaluado en las actividades Bienestar y Deportes.</t>
    </r>
  </si>
  <si>
    <t>Cultura Física y Deporte</t>
  </si>
  <si>
    <t>Fecha: 14 de junio de 2019</t>
  </si>
  <si>
    <t>Version: 004</t>
  </si>
  <si>
    <t>Pagina 2 de 2</t>
  </si>
  <si>
    <t xml:space="preserve">Análisis Trimestre 4: </t>
  </si>
  <si>
    <t>Grupo de Desarrollo del Talento Humano</t>
  </si>
  <si>
    <t>Eficacia de la Implementación del Plan de Anual de Seguridad y Salud en el Trabajo</t>
  </si>
  <si>
    <t>Ejecutar el Plan Anual de Seguridad y Salud en el Trabajo de acuerdo a los criterios normativos y en pro de mejorar las condiciones laborales de los servidores de la Entidad.</t>
  </si>
  <si>
    <r>
      <rPr>
        <b/>
        <sz val="10"/>
        <rFont val="Arial"/>
        <family val="2"/>
      </rPr>
      <t>Número de Actividades ejecutadas en el periodo</t>
    </r>
    <r>
      <rPr>
        <sz val="10"/>
        <rFont val="Arial"/>
        <family val="2"/>
      </rPr>
      <t xml:space="preserve">: Corresponden a las actividades ejecutadas en los subplanes de Seguridad, Salud, Inspecciones y Capacitaciones del SGSST
</t>
    </r>
    <r>
      <rPr>
        <b/>
        <sz val="10"/>
        <rFont val="Arial"/>
        <family val="2"/>
      </rPr>
      <t>Número de Actividades programadas del Plan SST en el periodo evaluado:</t>
    </r>
    <r>
      <rPr>
        <sz val="10"/>
        <rFont val="Arial"/>
        <family val="2"/>
      </rPr>
      <t xml:space="preserve"> Corresponden a las actividades planeadas y programadas en los subplanes de Seguridad, Salud, Inspecciones y Capacitaciones del SGSST</t>
    </r>
  </si>
  <si>
    <t>Plan Anual SST</t>
  </si>
  <si>
    <t>Coordinador del Grupo de Seguridad y Salud en el Trabajo</t>
  </si>
  <si>
    <t>Grupo de Administración de Talento Humano</t>
  </si>
  <si>
    <t>Efectividad</t>
  </si>
  <si>
    <r>
      <t xml:space="preserve">INC = </t>
    </r>
    <r>
      <rPr>
        <u/>
        <sz val="11"/>
        <rFont val="Arial"/>
        <family val="2"/>
      </rPr>
      <t xml:space="preserve">[ ∑ Evaluación Final - ∑ Evaluación Inicial ] </t>
    </r>
    <r>
      <rPr>
        <sz val="11"/>
        <rFont val="Arial"/>
        <family val="2"/>
      </rPr>
      <t>× 100%
                  Calificación Máxima a Obtener</t>
    </r>
  </si>
  <si>
    <t>Calidad</t>
  </si>
  <si>
    <t xml:space="preserve">Efectividad de la Inducción Institucional </t>
  </si>
  <si>
    <t>Sumatoria porcentual de calificaciones en inducción institucional 
------------------------------------------------------------------------------------------------------------------ * 100%
Número de servidores públicos posesionados</t>
  </si>
  <si>
    <r>
      <rPr>
        <b/>
        <sz val="10"/>
        <rFont val="Arial"/>
        <family val="2"/>
      </rPr>
      <t xml:space="preserve">Sumatoria porcentual de calificaciones en inducción institucional: </t>
    </r>
    <r>
      <rPr>
        <sz val="10"/>
        <rFont val="Arial"/>
        <family val="2"/>
      </rPr>
      <t xml:space="preserve">Corresponde a lal sumatoria de las calificaciones de los servidores públicos posesionados en el periodo.
</t>
    </r>
    <r>
      <rPr>
        <b/>
        <sz val="10"/>
        <rFont val="Arial"/>
        <family val="2"/>
      </rPr>
      <t>Numero de servidores públicos posesionados:</t>
    </r>
    <r>
      <rPr>
        <sz val="10"/>
        <rFont val="Arial"/>
        <family val="2"/>
      </rPr>
      <t xml:space="preserve"> Cantidad de servidores públicos posesionados en el periodo.</t>
    </r>
  </si>
  <si>
    <t>Sumatoria de porcentajes</t>
  </si>
  <si>
    <t>Número de servidores posesionados</t>
  </si>
  <si>
    <t>Actas de posesión</t>
  </si>
  <si>
    <t>Número de funcionarios</t>
  </si>
  <si>
    <t>Número de actividades ejecutadas en el periodo 
------------------------------------------------------------------------------------------------------------------ * 100%
Número de actividades programadas del Plan SST en el periodo evaluado</t>
  </si>
  <si>
    <t>Número de actividades ejecutadas en el periodo</t>
  </si>
  <si>
    <t>Número de actividades programadas del Plan SST en el periodo evaluado</t>
  </si>
  <si>
    <t>Número de actividades</t>
  </si>
  <si>
    <t>Determinar que la entidad logre obtener niveles optimos respecto al tiempo de cubrimiento de vacantes, en el marco del Modelo Integrado de Planeación y Gestión</t>
  </si>
  <si>
    <t>Promedio de días para la provisión</t>
  </si>
  <si>
    <t>Archivo de construcción del indicador</t>
  </si>
  <si>
    <t>Coordinador Grupo de Administración de Talento Humano</t>
  </si>
  <si>
    <t>Actividades de provisión de empleo</t>
  </si>
  <si>
    <t>Coordinador Grupo de Desarrollo del Talento Humano</t>
  </si>
  <si>
    <r>
      <t xml:space="preserve">TCV = </t>
    </r>
    <r>
      <rPr>
        <b/>
        <u/>
        <sz val="11"/>
        <rFont val="Arial"/>
        <family val="2"/>
      </rPr>
      <t xml:space="preserve">                                                     </t>
    </r>
    <r>
      <rPr>
        <u/>
        <sz val="11"/>
        <rFont val="Arial"/>
        <family val="2"/>
      </rPr>
      <t xml:space="preserve">Promedio de días para la provisión                                                       </t>
    </r>
    <r>
      <rPr>
        <sz val="11"/>
        <rFont val="Arial"/>
        <family val="2"/>
      </rPr>
      <t>× 100%
Promedio de días en el cubrimiento de vacantes</t>
    </r>
  </si>
  <si>
    <r>
      <t xml:space="preserve">Promedio de días para la provisión: </t>
    </r>
    <r>
      <rPr>
        <sz val="10"/>
        <rFont val="Arial"/>
        <family val="2"/>
      </rPr>
      <t xml:space="preserve">Promedio de días para la provisión, obtenido en el archivo de construcción del indicador.
</t>
    </r>
    <r>
      <rPr>
        <b/>
        <sz val="10"/>
        <rFont val="Arial"/>
        <family val="2"/>
      </rPr>
      <t xml:space="preserve">
Promedio de dias en el cubrimiento de vacantes: </t>
    </r>
    <r>
      <rPr>
        <sz val="10"/>
        <rFont val="Arial"/>
        <family val="2"/>
      </rPr>
      <t>Promedio de días en los cubrimientos de vacantes del periodo, calculado para cada caso mediante:</t>
    </r>
    <r>
      <rPr>
        <b/>
        <sz val="10"/>
        <rFont val="Arial"/>
        <family val="2"/>
      </rPr>
      <t xml:space="preserve"> </t>
    </r>
    <r>
      <rPr>
        <sz val="10"/>
        <rFont val="Arial"/>
        <family val="2"/>
      </rPr>
      <t>((Fecha inicial de identificación de la vacante - fecha de posesion) - No. días festivos y no laborables))</t>
    </r>
  </si>
  <si>
    <t>Promedio de días en el cubrimiento de vacantes</t>
  </si>
  <si>
    <t>&gt;= 80%</t>
  </si>
  <si>
    <t xml:space="preserve">Sumatoria de calificaciones en inducción institucional </t>
  </si>
  <si>
    <t>Decreto 1024 de 2012, Decreto 1736 de 2020 y Decreto 1381 de 2021</t>
  </si>
  <si>
    <t>No. de preguntas con calificación bueno, muy bueno y excelente</t>
  </si>
  <si>
    <t>&gt; = 90</t>
  </si>
  <si>
    <t>Entre 85% y 90%</t>
  </si>
  <si>
    <t>Análisis Trimestre 2</t>
  </si>
  <si>
    <t>% año 2023</t>
  </si>
  <si>
    <t>Resultado acumulado año 2023</t>
  </si>
  <si>
    <r>
      <t xml:space="preserve">Durante el año 2023 este indicador presentó los siguientes valores mínimos, máximos y promedio:
</t>
    </r>
    <r>
      <rPr>
        <u/>
        <sz val="10"/>
        <rFont val="Arial"/>
        <family val="2"/>
      </rPr>
      <t>Resultado Mensual Indicador</t>
    </r>
    <r>
      <rPr>
        <sz val="10"/>
        <rFont val="Arial"/>
        <family val="2"/>
      </rPr>
      <t xml:space="preserve">
Mínimo: 60.77%
Máximo: 222.22%
Promedio: 109.88%
</t>
    </r>
    <r>
      <rPr>
        <u/>
        <sz val="10"/>
        <rFont val="Arial"/>
        <family val="2"/>
      </rPr>
      <t xml:space="preserve">Resultado Mensual Promedio Días Cubrimiento Vacantes
</t>
    </r>
    <r>
      <rPr>
        <sz val="10"/>
        <rFont val="Arial"/>
        <family val="2"/>
      </rPr>
      <t>Mínimo: 27
Máximo: 99
Promedio: 67
La variación más significativa del indicador se presentó en la primer mitad del año, por el contrario, para el segundo semestre se presentó más estabilidad en los resultados del indicador.  Lo anterior es producto de diferentes variables como el restraso en la posesión del candidato, en la selección del candidato, en la apropiación de presupuesto dispuesto para la realización de nombramientos,entre otras circunstancias.
No obstante en meses como junio o en la segunda mitad del año el indicador presentó resultados óptimos debido a mejoras en los tiempos de diferentes etapas, así como también considerando que se emitió la nueva versión del "Procedimiento para la provisión de vacantes en empleos de carrera administrativa a través del encargo", código GTH-PR-035, versión 004 del 11 de agosto de 2023, lo cual reduce significativamente los tiempos en la etapa de estudios, situación que deberá analizarse de cara a la formulación del indicador para la vigencia 2024.
En conclusión hubo una tendencia de mejora en el indicador a lo largo del año y de esta manera el resultado acumulado de cierre fue de 89,29%, lo cual refleja un cumplimiento en la meta planteada.</t>
    </r>
  </si>
  <si>
    <t>Tiempo de cubrimiento de vacantes</t>
  </si>
  <si>
    <t>ACCION PREVENTIVA</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</si>
  <si>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</si>
  <si>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</si>
  <si>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</si>
  <si>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</si>
  <si>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</si>
  <si>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</si>
  <si>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Promover la adopción de prácticas empresariales, responsables y sostenibles que contribuyan al desarrollo social, ambiental y económico en las empresas y los diferentes grupos de interés</t>
  </si>
  <si>
    <t>&gt; = 92</t>
  </si>
  <si>
    <t>Entre 85% y 91%</t>
  </si>
  <si>
    <t>Durante el primer trimestre de 2024 se puede observar que los resultados en el poblamiento de la planta de personal se encuentran en un rango óptimo, por encima del 90%. Si se realiza una comparación de este resultado, frente al presentado durante el primer trimestre de 2023, se evidencia una mejoría respecto al promedio de cargos provistos, en donde fue de 688, a diferencia del resultado de esta vigencia, el cual es equivalente a un promedio de 693.
Lo anterior se debe a la finalización de las Convocatorias que iniciaron durante la vigencia 2023 y que fueron finalizadas en la presente vigencia; dichas convocatorias se cerraron en menor tiempo debido a la expedición de la última versión del "Procedimiento para la provisión de vacantes en empleos de carrera administrativa a través del encargo", código GTH-PR-035, versión 004 del 11 de agosto de 2023.</t>
  </si>
  <si>
    <t>Para el primer trimestre de la vigencia 2024, se logró un resultado de 97% en la gestión del plan de Seguridad y Salud en el Trabajo; si bien es cierto se logra el cumplimiento de la meta, se observa un impacto en el cumplimiento de actividades, considerando lo siguiente: 
La actividad “Documentar la participación, protocolo, guía, políticas del comité de ayuda mutua” y cuya evidencia corresponde a: “Evidencias de participación INTERCAN” no se logró cumplir en el tiemp oprogramado. Esto se debe a que las gestiones con el INTERCAN, no han podido llevarse a cabo, por falta de comunicación directa entre Entidades. De aclarar que se tiene información al respecto, a través del representante de la Agencia Nacional de Tierras, pero aún así, no es el conducto a seguir.
De otro lado, el desarrollo de actividades se ha visto impactado por la Inoportunidad en los tiempos de atención de solicitudes por parte de la ARL y la cancelación de actividades por parte de lso proveedores.
Adicionalmente, con la continuidad del proceso de certificación de la Entidad en la ISO45001, se han tenido que austar diferentes actividades del plan en cuanto a su formulación.
Respecto de lo anterior, el equipo de seguridad y salud en el trabajo ha identificado las oportunidades de mejora a aplicar en los proximos periodos del año para asegurar el cumplimiento efectivo del plan.</t>
  </si>
  <si>
    <r>
      <t xml:space="preserve">El segundo trimestre de 2024, presentó una tendencia a la baja, pasando del 97% del primer trimestre, a un 94%. Lo anterior, obedeció a incumplimientos en las actividades durante los meses que conforman este trimestre, icumplimientos que se detallan a continuación:
ANÁLISIS
Para el mes de </t>
    </r>
    <r>
      <rPr>
        <b/>
        <sz val="10"/>
        <rFont val="Arial"/>
        <family val="2"/>
      </rPr>
      <t>abril de 2024,</t>
    </r>
    <r>
      <rPr>
        <sz val="10"/>
        <rFont val="Arial"/>
        <family val="2"/>
      </rPr>
      <t xml:space="preserve"> se programaron 28 actividades, de las cuales solo se ejecutaron 25 de ellas. Los incumplimientos recaen sobre las siguientes actividades:
1. Protocolo de seguridad, deportivo y recreativo: Valoración física con médico deportólogo de la base de participantes permanentes y recomendaciones, cuya evidencia corresponde a Jornada de valoración médica a realizarse durante el convenio con el Bodytech. Responsable: Henry Yair Auraad. Ante esta situación el día 06 de mayo del 2014, la Coordinadora del Grupo de Desarrollo de Talento Humano, a través de correo electrónico manifestó que para dichas valoraciones durante el mes de abril, solo se realizó la planeación de la programación de las valoraciones, ante lo cual la Coordinadora del Grupo de Seguridad y Salud en el Trabajo, Tania Marcela Guerrero respondió que ante el Plan SGSST, la actividad estaba incumplida.
2. Realización de la semana de la Salud  y Seguridad en el trabajo de la entidad (Incluye actividades en Intendencias Regionales), cuya evidencia corresponde a un Informe consolidado semana de la salud, registro de asistencia, evidencias fotográficas etc. Este incumplimiento obedece a que aún esta pendiente por fechas y confirmación de ampliación de horas por parte de la ARL.
3. Actualizar el programa de prevención de sustancias químicas GINF-PRO-006 bajo metodología de identificación SQ y SGA e incluir en el formato elaborado en el programa de inspecciones. Esta actividad aún no se ha iniciado por cruces de actividades derivadas de la implementación ISO 45001. El compromiso queda establecido para el mes de mayo del presente, haciendo entrega de la versión borrador de dicho documento.
La gestión para el mes de abril de 2024, comparada con la del mes de marzo que fue del 96%, presenta una tendencia a la baja, por lo que se han identificado focos para dicho desfase, como los siguientes:
1. Inoportunidad en los tiempos de atención de solicitudes por parte de la ARL.
2. Cruce de actividades en lo correspondiente a cronogramas de ejecución por parte de los integrantes del Grupo SST, específicamente Lina Osorio, con la gestión de actividades producto de la implementación de la ISO 45001; no obstante, el compromiso de la Funcionaria con respecto a la actividad retrasada, es que para el mes de mayo del presente, se hará entrega de la versión borrador del documento GINF-PRO-006 bajo metodología de identificación SQ y SGA e incluir en el formato elaborado en el programa de inspecciones.
Para el mes de </t>
    </r>
    <r>
      <rPr>
        <b/>
        <sz val="10"/>
        <rFont val="Arial"/>
        <family val="2"/>
      </rPr>
      <t>mayo de 2024</t>
    </r>
    <r>
      <rPr>
        <sz val="10"/>
        <rFont val="Arial"/>
        <family val="2"/>
      </rPr>
      <t xml:space="preserve">, se cumplieron 25 actividades, de las 26 programadas. Los incumplimientos corresponden a las siguientes actividades:
1. Inducción de seguridad y emergencias (Plan de emergencias) a nuevos servidores,contratistas y subcontratitas a través de recorrido
El porcentaje acumulado al mes de mayo, debería ser del 41.65%. En lo corrido del 2024 a mayo del presente, se cuenta con un cumplimiento del 38.11,% representando un incumplimiento en la gestión dle plan SGSST
</t>
    </r>
    <r>
      <rPr>
        <b/>
        <sz val="10"/>
        <rFont val="Arial"/>
        <family val="2"/>
      </rPr>
      <t xml:space="preserve">
Para el mes de</t>
    </r>
    <r>
      <rPr>
        <sz val="10"/>
        <rFont val="Arial"/>
        <family val="2"/>
      </rPr>
      <t xml:space="preserve"> junio de 2024. se cumplieron 25 actividades de 26 programadas. El incumplimiento corresponde a la siguiente actividad:.
1. Inducción de seguridad y emergencias (Plan de emergencias) a nuevos servidores,contratistas y subcontratitas a través de recorrido.
El porcentaje acumulado al mes de junio de 2024, debería ser del 50%, pero a este mes, se cuenta con un acumulado del 45.59%, epresentando un incumplimiento en la gestión dle plan SGSST</t>
    </r>
  </si>
  <si>
    <t>En el periodo correspondiente al segundo trimestre de 2024 se observa un cumplimiento en la meta del indicador, con un promedio trimestral de 92.90%; al realizarla comparación de este resultado frente al presentado durante el mismo periodo para la vigencia 2023 (92.24%), se observa que no presenta una variación porcentual importante.
Algunas dificultades encontradas, que han afectado en el cumplimiento al 100% del indicador mes a mes, obedecen a la falta de asignación de recursos presupuestales para avanzar en la provisión de algunas convocatorias. No obstante lo anterior, la tendencia hasta el primer semestre de 2024 es de mejora en el indicador, el cual presenta un resultado acumulado del 93%.</t>
  </si>
  <si>
    <t xml:space="preserve">Para el mes de julio de 2024, se presenta una ejecución del 96% correspondiente a 25 actividades ejecutadas de 26 programadas, y un acumulado del 53.50%. A dicho mes, el porcentaje de ejecucion debería ser del 58.3%, reflejando un incumplimiento. Lo anterior, obedece a: la falta de tres vacantes pendientes por cubrir.
Para el mes de agosto, se presenta una ejecución del 93%, que comparada con la del mes anterior 96%, presenta una tendencia a la baja. En cuanto al acumulado, la gestión del Plan SST se encuentra en un 60.61%, lo que representa un incumplimiento frente a la meta, la cual debería estar en 66.6%. Los temas que inciden en este incumplimiento, se concentran en:
Inoportunidad en la contratación de recurso humano vacante.
Tareas relacionadas con vistos buenos y aprobaciones,las cuales han tardado hasta un año para sus vistos buenos.
Incumplimiento de actividades, en las que se depende de la ARL.
Septiembre de 2024, se presenta una ejecución mensual del 93%, que comparada con la gestión del mes de agosto, se evidencia una tendencia estable en su gestión. Los temas que inciden en el incumplimiento, se concentran en:
Seguimiento a la matriz de hallazgos de inspecciones.y la programación de actividades cardiovasculares para personas con riesgo .
Así las cosas. para el trimestre comprendido entre agosto, septiembre y octubre de 2024, este presentó una ejecución del 94% y un acumulado anual del 69%.
</t>
  </si>
  <si>
    <r>
      <rPr>
        <b/>
        <sz val="10"/>
        <rFont val="Arial"/>
        <family val="2"/>
      </rPr>
      <t>Julio:</t>
    </r>
    <r>
      <rPr>
        <sz val="10"/>
        <rFont val="Arial"/>
        <family val="2"/>
      </rPr>
      <t xml:space="preserve"> Durante el mes de Julio no se cubrió vacante alguna, por lo tanto, no se tiene una medición del indicador para este mes. </t>
    </r>
  </si>
  <si>
    <t>Durante el tercer trimestre se presenta un cumplimiento en la meta del indicador, con un promedio trimestral del 91.1% y un resultado acumulado anual del 92%; para el año 2023 se presentó el mismo resultado acumulado al tercer trimestre de dicha vigencia, por lo que se espera para lo que queda de la vigencia de 2024, que el resultado para el cierre del indicador sea aproximadamente del 92%. Ahora bien, es importante señalar que el indicador se ve afectado a partir de la primera mitad del año, por cuanto en los meses de junio y/o julio, se presenta un incremento en la cantidad de retiros de servidores publicos, este comportamiento se evidencia en el número de retiros en julio de 2023, que fue de 11 personas, y para los meses de junio y julio de 2024, se presentaron un total de 10 y 11 retiros, respectivamente.</t>
  </si>
  <si>
    <t>Durante el primer trimestre de 2024 se puede observar una mejora constante en el indicador, lo cual obedece al mejoramiento en los tiempos de las actividades que comprenden el Procedimiento de Provisión de Vacantes mediante la Figura de Encargo. Si se realiza una comparación de este resultado, frente al presentado durante el primer trimestre de 2023, se evidencia una mejoría considerable en los tiempos, toda vez que el promedio de días para la provisión durante el primer trimestre de 2023 fue de 83 días, a diferencia del resultado de esta vigencia, el cual es equivalente a un promedio de 62 días.
No obstante de lo anterior y a pesar de la mejoraría en los tiempos de provisión, es necesario continuar realizando reducciones en los tiempos de las actividades en las etapas 3 y 4 y durante el proceso de expedición del acto administrativo de nombramiento, en aras de lograr tener mejores resultados y llegar a la meta establecida para el presente indicador.</t>
  </si>
  <si>
    <t>En el periodo correspondiente al segundo trimestre de 2024, se observa un sobrecumplimiento de la meta propuesta en los resultados del indicador de los meses de abril y junio, evidenciando un mejoramiento en todas las etapas de la convocatoria y siendo junio el mes de mejores tiempos en la provisión en lo que va de la vigencia 2024. De otra parte, para mayo se observa que el resultado (96%) fue ligeramente por debajo del 100%, considerando retrasos en los tiempos presentados en particular para dos convocatorias, en las actividades que se realizan a partir de la Etapa No. 2 "Estudio Citación a Prueba Psicométrica" hasta la posesión de los candidatos.
En ese orden de ideas, con corte al primer semestre de 2024, se observa un cumplimiento en el indicador con un resultado acumulado del 107% y una tendencia de mejora en el cumplimiento del indicador.</t>
  </si>
  <si>
    <t>Para el mes de julio, no se presentaron novedades de ingreso de personal por concepto de encargos y/o nombramientos provisionales, por lo que para este mes no se realiza el diligenciamiento del indicador.
Durante el mes de agosto se observa una leve mejora disminución en el resultado del indicador, esto es, realizando una comparación con el último mes comparable el cual corresponde a junio; a pesar de lo anterior se observa un cumplimiento del indicador con un resultado de 100% para este mes.
En el mes de septiembre, se observa una desmejora en 2 días, respecto del mes de agosto, en los tiempos de cubrimiento de las vacantes, en ese sentido para este mes se presenta un resultado del indicador en un 96%.
Durante el tercer trimestre se presentó un promedio de 98% en los resultados del indicador, observando así un cumplimiento en la meta del indicador, con un resultado acumulado anual de 102%, lo cual representa un cumplimiento de la meta del indicador que probablemente se ratificará en los resultados del último trimestre.</t>
  </si>
  <si>
    <r>
      <t xml:space="preserve">Primer Trimestre PBSI-EFR 2024
</t>
    </r>
    <r>
      <rPr>
        <sz val="11"/>
        <rFont val="Verdana"/>
        <family val="2"/>
      </rPr>
      <t xml:space="preserve">En el área de deportes y hábitos de vida saludable, se llevaron a cabo las siguientes actividades durante el primer trimestre del 2024: inscripciones al Servicio Gimnasio Bodytech, pausas activas en disciplinas de dardos y domino, así como campeonatos de fútbol y voleibol. Durante este periodo, se logró un porcentaje de satisfacción del 100%.
</t>
    </r>
    <r>
      <rPr>
        <b/>
        <sz val="11"/>
        <rFont val="Verdana"/>
        <family val="2"/>
      </rPr>
      <t xml:space="preserve">
Segundo Trimestre
</t>
    </r>
    <r>
      <rPr>
        <sz val="11"/>
        <rFont val="Verdana"/>
        <family val="2"/>
      </rPr>
      <t xml:space="preserve">Durante el segundo trimestre del 2024, se realizaron las siguientes actividades: dos caminatas culturales y recreativas a la Candelaria, clases de baile, valoraciones médicas, integración de disciplinas deportivas como fútbol y voleibol, y continuidad en el programa del gimnasio. Al igual que en el primer trimestre, se obtuvo un porcentaje de satisfacción del 100% en las actividades desarrolladas.                                                                                                                                                                                                                                                                                                                                                                                                                                  </t>
    </r>
    <r>
      <rPr>
        <b/>
        <sz val="11"/>
        <rFont val="Verdana"/>
        <family val="2"/>
      </rPr>
      <t>Tercer Trimestre:</t>
    </r>
    <r>
      <rPr>
        <sz val="11"/>
        <rFont val="Verdana"/>
        <family val="2"/>
      </rPr>
      <t xml:space="preserve">                                                                                                                                                                                                                                                                                                                                                                                                                                                                                                              Durante el tercer trimestre de 2024, se realizaron actividades programadas en el Cronograma, como Bolos para intendencias Regionales, Atletismo, Natación, continuación a las jornadas de integración deportiva como Tenis de Mesa y pausas activas y continuidad el programa de gimnasio. Durate la semana de Bienestar se realizaron actividades para fortalecer habitos de vida saludable y slaud mental. Se obtuvo porcentaje de satisfaciòn del 100%                                                                                                                                                                                                                                                                                            </t>
    </r>
  </si>
  <si>
    <t xml:space="preserve">Durante el tercer timestre de este año, se llevaron a cabo las siguientes actividades:
Una jornada de Ferias Super Emprendimiento,  Feria de Beneficios de la Caja de Compensacion Familiar Compesar y Beneficios FESS
Homenaje por cumpleaños del tercer bimestre del año.
Reconocimiento a la Gestión Atención al Ciudadano.                                                                                                                                                                                                       Reconocimiento a los Conductores                                                                                                                                                                                                                                                  Dia de abuelo                                                                                                                                                                                                                                                                                    Taller transcición Dorada para funcionarios prepensionados                                                                                                                                                                                                     Semna de Bienestar, Formación y Salud Mental: Charla de Neuroconexion Familiar                                                                                                                                                                                                                                        Jornada de Spa                                                                                                                                                                                                                                                                               Jornada Abrazatón                                                                                                                                                                                                                 
En el programa de deportes y estilos de vida saludable, se realizaron las siguientes actividades:
Semana de Bienestar, Formación y Salud Mental: Charla de Habitos de Vida Saludable 
Clases de baile en intendencias Regionales y sede Bogotá
Continuidad del programa del gimnasio.
Continuidad a las actividades de integración deportiva: tenis de mesa, natación, atletismo.
Integración en disciplinas deportivas de fútbol y voleibol. El porcentaje de satisfacción fue del 100%. Es importante mencionar que se están llevando a cabo actividades para promover un estilo de vida saludable y fortalecer la salud mental de los funcionarios.  El porcentaje de satisfacción fue del 100%                                                                                                                                                                                                                                    </t>
  </si>
  <si>
    <t>-Durante los dos primeros meses del trimestre, se mantuvo equilibrado el comportamiento porcentual en lo que respecta al resultado final de los funcionarios nuevos de la Entidad, con un promedio de 97,26 %, registrando un rendimiento superlativo. Ahora bien, el tercer mes del trimestre que nos ocupa, presentó un incremento en el rendimiento, ubicándose en 97,50 %, en comparación con el segundo mes del trimestre.
Finalmente, se efectuará el correspondiente monitoreo a los funcionarios que se encuentran pendiente por efectuar y culminar el curso, ello dará lugar a robustecer la gestión de seguimiento comportamental del indicador.</t>
  </si>
  <si>
    <t>-En primera instancia es preciso citar que, en el mes de julio no ingresaron funcionarios a la Entidad.
Por otra parte, indudablemente los meses de agosto y septiembre registraron un comportamiento excepcional, sobre todo el mes de agosto de 2024, el cual se ubicó en 99 %, reflejando la excelente adquisición cognitiva por parte los funcionarios nuevos que ingresaron en dicho mes, por ende, en el momento de ser evaluados en los diferentes módulos, lograron obtener rendimientos notables.
Entre tanto, el presente trimestre cerró en 97,75 %, por ende, la curva se mantiene en un rendimiento notorio, apoyado en el monitoreo constante que se realiza y además de ello que en medio del proceso de inducción institucional se hace hincapié en la alta prioridad que tiene el desarrollo del curso virtual de inducción institucional, ya que ello robustece la noción global acerca de la Entidad. 
Finalmente, en el compartivo entre el porcentaje final del segundo y tercer trimestre, se creció un 0,93 %, por ello, se ha optimizado el procedimiento, mediante el fortalecimiento de las valoraciones obtenidas por los nuevos funcionarios y la relevancia que este procedimiento demanda.</t>
  </si>
  <si>
    <r>
      <t xml:space="preserve">Análisis Trimestre 2:
</t>
    </r>
    <r>
      <rPr>
        <sz val="11"/>
        <rFont val="Verdana"/>
        <family val="2"/>
      </rPr>
      <t>-El comportamiento en la curva del indicador fue bastante positivo, registrando un crecimiento a lo largo del segundo trimestre, partiendo de 96,50 % y cerrando en 96,82 %, este último como promedio comportamental final del trimestre que nos ocupa. Por ende, mediante el monitoreo efectuado al presente indicador, se pretende que el compromiso sea acogido por los nuevos servidores públicos de la Entidad, junto al énfasis que se ha realizado en la inducción institucional, en lo que se refiere a la prioridad en la ejecución y aprobación del curso virtual de inducción institucional, como punto de partida dentro de su quehacer institucional.
Ahora bien, en cuanto a la evolución del indicador, confrontando el inicio en el primer mes del año, el indicador ha decrecido, con un índice porcentual de -0,36 %, sin embargo, es preciso destacar que el promedio de los dos trimestres es óptimo ya que está por encima del mínimo porcentaje requerido para la aprobación del curso virtual de inducción institucional.</t>
    </r>
    <r>
      <rPr>
        <b/>
        <sz val="11"/>
        <rFont val="Verdana"/>
        <family val="2"/>
      </rPr>
      <t xml:space="preserve">
</t>
    </r>
  </si>
  <si>
    <r>
      <rPr>
        <b/>
        <sz val="11"/>
        <rFont val="Verdana"/>
        <family val="2"/>
      </rPr>
      <t>Primer Trimestre:</t>
    </r>
    <r>
      <rPr>
        <sz val="11"/>
        <rFont val="Verdana"/>
        <family val="2"/>
      </rPr>
      <t xml:space="preserve">
En el primer trimestre del 2024, se llevaron a cabo varias actividades para el PBSI, incluyendo el Voluntariado Corporativo Supersociedades-Bancolombia para hijos de servidores del nivel asistencial y técnico, la primera jornada de las Ferias Super emprendimiento, un homenaje por cumpleaños del primer bimestre y la celebración del Día de la Felicidad. Durante este periodo, se obtuvo un porcentaje de satisfacción del 93,8%.
</t>
    </r>
    <r>
      <rPr>
        <b/>
        <sz val="11"/>
        <rFont val="Verdana"/>
        <family val="2"/>
      </rPr>
      <t>Segundo Trimestre:</t>
    </r>
    <r>
      <rPr>
        <sz val="11"/>
        <rFont val="Verdana"/>
        <family val="2"/>
      </rPr>
      <t xml:space="preserve">
Durante el segundo trimestre de 2024, se realizaron actividades adicionales, como dos jornadas de Ferias Super Emprendimiento, el Día del Secretario y la Secretaria, el Día del Niño y la Niña, un homenaje por cumpleaños del segundo bimestre del año, la Jornada del Día de la Mascota y el Reconocimiento al Día del Servidor Público.  Se obtuvo porcentaje de satisfaciòn del 100%      
                                                                                                                                                                                                                                                                                                                                                                                                                                                                                                                                                                                  </t>
    </r>
    <r>
      <rPr>
        <b/>
        <sz val="11"/>
        <rFont val="Verdana"/>
        <family val="2"/>
      </rPr>
      <t xml:space="preserve">Tercer Trimestre:   </t>
    </r>
    <r>
      <rPr>
        <sz val="11"/>
        <rFont val="Verdana"/>
        <family val="2"/>
      </rPr>
      <t xml:space="preserve">                                                                                                                                                                                                                                                                                                                                                                                                                                                                                                           Durante el tercer trimestre de 2024, se realizaron actividades programadas en el Cronograma, como Reconocimiento a la gestión de atención al Ciudadano y a los conductores, Taller de transición dorada para los funcionarios prepensionados,  una jornada de Feria Super Emprendimiento, el Día del abuelo, Reconocimiento por cumpleaños y la semana de Bienestar, formación y Salud Mental, con charlas de neuroconexion familar y las jornada de Spa y el Abrazatón.  Se obtuvo porcentaje de satisfaciòn del 100%</t>
    </r>
  </si>
  <si>
    <t>Durante el primer trimestre del año, solo se registró la brecha de conocimiento de dos (2) cursos, los cuales fueron "Modelo Integrado de Planeación y Gestión (MIPG) y Lucha Anticorrupcion" para los nuevos colaboradores. No se realizaron más mediciones de brecha, ya que la mayoría de los cursos impartidos entre enero y marzo fueron de corta duración, no superando las 5 horas por curso. 
Es importante destacar que, para evaluar eficazmente la brecha de conocimiento, los cursos deben exceder las doce (12) horas de duración. Adicionalmente, en este período, los cursos ofrecidos fueron gratuitos, considerando la falta de recursos destinados para la ejecución de estos en el trimestre.</t>
  </si>
  <si>
    <t>Durante el segundo trimestre del año, se impartieron ocho (8) cursos, de los cuales siete (7) fueron con costo y uno (1) gratuito. Los informes de las evaluaciones de brecha de conocimiento, indican que la disminución de la brecha en este período fue positiva, alcanzando un 37,1%. Este resultado sugiere que los cursos proporcionaron un aprendizaje significativo y de gran valor para los participantes.
No obstante, es importante señalar que, el curso gratuito de Power BI no alcanzó la expectativa de acogida esperada, lo cual se atribuye a la metodología implementada tanto por el proveedor del servicio, el Servicio Nacional de Aprendizaje (SENA), como por el instructor a cargo. A pesar de ello, este factor no impactó de manera considerable en la reducción global de la brecha, dado que los resultados y evaluaciones demostraron que, incluso frente a estos desafíos metodológicos, los asistentes lograron aplicar y fortalecer eficazmente sus conocimientos en esta herramienta.</t>
  </si>
  <si>
    <t>Durante el tercer trimestre, se llevaron a cabo siete (7) cursos en los cuales se realizó la medición de la brecha de conocimiento, arrojando un porcentaje de 46,9%, lo que demuestra una reducción en la brecha de aprendizajes positivas para este trimestre.  No obstante, se observo la falta de participación en las encuestas iniciales o finales por parte de algunos asistentes en cursos claves, como derecho societario, código general del proceso, redacción jurídica y administrativa, además de Excel. Ahora bien, la no participación en estas encuestas puede afectar el porcentaje final del indicador, lo que refleja una posible subestimación del verdadero impacto de los cursos.
A pesar de esta situación, es importante destacar que, la satisfacción de los participantes con los programas sigue siendo positiva. Por ende, la valoración de los cursos realizados durante este trimestre ha sido mayormente favorable, calificando los programas como buenos o excelentes, esto indica que la percepción y aceptación de los programas por parte de los asistentes sigue siendo sólida, lo que refuerza la calidad de las capacitaciones impartidas.</t>
  </si>
  <si>
    <t xml:space="preserve">Análisis Trimestre 1:
</t>
  </si>
  <si>
    <t xml:space="preserve">
En el primer trimestre del 2024, se llevaron a cabo las siguientes actividades para el PBSI:
Voluntariado Corporativo Supersociedades-Bancolombia para hijos de servidores del nivel asistencial y técnico.
Primera jornada de las Ferias Super emprendimiento.
Homenaje por cumpleaños del primer bimestre.
Celebración del Día de la Felicidad. Se logró un porcentaje de satisfacción del 100% durante este trimestre.
En el área de deportes y estilos de vida saludable, se realizaron las siguientes actividades:
Inscripciones al Servicio Gimnasio Bodytech.
Pausas activas en disciplinas de dardos y domino.
Campeonatos de fútbol y voleibol. También se obtuvo un porcentaje de satisfacción del 100% durante el primer trimestre.</t>
  </si>
  <si>
    <t xml:space="preserve">
Durante el segundo trimestre de este año, se llevaron a cabo las siguientes actividades:
Dos jornadas de Ferias Super Emprendimiento.
Día del Secretario y la Secretaria.
Día del Niño y la Niña.
Homenaje por cumpleaños del segundo bimestre del año.
Jornada del Día de la Mascota.
Reconocimiento al Día del Servidor Público.
En el programa de deportes y estilos de vida saludable, se realizaron las siguientes actividades:
Dos caminatas culturales y recreativas a la Candelaria.
Clases de baile.
Continuidad del programa del gimnasio.
Valoraciones médicas.
Integración en disciplinas deportivas de fútbol y voleibol. El porcentaje de satisfacción fue del 100%. Es importante mencionar que se están llevando a cabo actividades para promover un estilo de vida saludable.</t>
  </si>
  <si>
    <t xml:space="preserve">Para el mes de octubre de 2024, se presenta una ejecución del 100%, correspondiente a la ejecución de 25 actividades, de 25 programadas. Frente al acumulado, este presenta una ejecución del 77% incumpliendo así la meta de un 83% de ejecución anual. Esta situación se presenta en su mayoría, por incumplimientos de la ARL en asesorías y la inoportunidad en el cubrimiento de vacantes, razones desafortunadas ya que estas vacantes, cuentan con un perfil muy especializado y como tal, la dificultad en la ejecución de actividades de estos frentes.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</si>
</sst>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4" formatCode="0.0"/>
    <numFmt numFmtId="185" formatCode="0.0%"/>
    <numFmt numFmtId="192" formatCode="0.0000"/>
    <numFmt numFmtId="195" formatCode="0.00000000"/>
  </numFmts>
  <fonts count="63"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b/>
      <sz val="11"/>
      <name val="Arial"/>
      <family val="2"/>
    </font>
    <font>
      <b/>
      <sz val="11"/>
      <color indexed="9"/>
      <name val="Arial"/>
      <family val="2"/>
    </font>
    <font>
      <u/>
      <sz val="11"/>
      <name val="Arial"/>
      <family val="2"/>
    </font>
    <font>
      <sz val="11"/>
      <name val="Arial"/>
      <family val="2"/>
    </font>
    <font>
      <b/>
      <sz val="16"/>
      <name val="Arial"/>
      <family val="2"/>
    </font>
    <font>
      <b/>
      <u/>
      <sz val="11"/>
      <name val="Arial"/>
      <family val="2"/>
    </font>
    <font>
      <b/>
      <sz val="11"/>
      <name val="Verdana"/>
      <family val="2"/>
    </font>
    <font>
      <sz val="11"/>
      <name val="Verdana"/>
      <family val="2"/>
    </font>
    <font>
      <sz val="9"/>
      <color indexed="81"/>
      <name val="Tahoma"/>
      <family val="2"/>
    </font>
    <font>
      <b/>
      <sz val="9"/>
      <color indexed="81"/>
      <name val="Tahoma"/>
      <family val="2"/>
    </font>
    <font>
      <sz val="9"/>
      <color indexed="81"/>
      <name val="Tahoma"/>
      <family val="2"/>
    </font>
    <font>
      <b/>
      <sz val="9"/>
      <color indexed="81"/>
      <name val="Tahoma"/>
      <family val="2"/>
    </font>
    <font>
      <sz val="9"/>
      <color indexed="81"/>
      <name val="Verdana"/>
      <family val="2"/>
    </font>
    <font>
      <sz val="12"/>
      <name val="Verdana"/>
      <family val="2"/>
    </font>
    <font>
      <b/>
      <sz val="12"/>
      <name val="Verdana"/>
      <family val="2"/>
    </font>
    <font>
      <b/>
      <sz val="11"/>
      <color indexed="9"/>
      <name val="Verdana"/>
      <family val="2"/>
    </font>
    <font>
      <sz val="10"/>
      <color theme="1"/>
      <name val="Arial"/>
      <family val="2"/>
    </font>
    <font>
      <sz val="10"/>
      <color theme="0"/>
      <name val="Arial"/>
      <family val="2"/>
    </font>
    <font>
      <b/>
      <sz val="10"/>
      <color theme="0"/>
      <name val="Arial"/>
      <family val="2"/>
    </font>
    <font>
      <sz val="10"/>
      <color rgb="FFFF0000"/>
      <name val="Arial"/>
      <family val="2"/>
    </font>
    <font>
      <b/>
      <sz val="12"/>
      <color theme="0"/>
      <name val="Verdana"/>
      <family val="2"/>
    </font>
    <font>
      <b/>
      <sz val="11"/>
      <color theme="0"/>
      <name val="Verdana"/>
      <family val="2"/>
    </font>
    <font>
      <b/>
      <sz val="10"/>
      <color rgb="FFFF0000"/>
      <name val="Arial"/>
      <family val="2"/>
    </font>
    <font>
      <sz val="12"/>
      <color theme="1"/>
      <name val="Verdana"/>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00FF00"/>
        <bgColor indexed="64"/>
      </patternFill>
    </fill>
    <fill>
      <patternFill patternType="solid">
        <fgColor rgb="FF33339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CFFFF"/>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839">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55" fillId="25" borderId="0" xfId="0" applyFont="1" applyFill="1"/>
    <xf numFmtId="0" fontId="56" fillId="25" borderId="0" xfId="0" applyFont="1" applyFill="1"/>
    <xf numFmtId="0" fontId="57" fillId="25" borderId="0" xfId="0" applyFont="1" applyFill="1"/>
    <xf numFmtId="0" fontId="57" fillId="25" borderId="0" xfId="0" applyFont="1" applyFill="1" applyBorder="1"/>
    <xf numFmtId="0" fontId="56" fillId="25" borderId="0" xfId="0" applyFont="1" applyFill="1" applyAlignment="1">
      <alignment vertical="center" wrapText="1"/>
    </xf>
    <xf numFmtId="0" fontId="56"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56"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57" fillId="25" borderId="0" xfId="0" applyFont="1" applyFill="1" applyProtection="1">
      <protection locked="0"/>
    </xf>
    <xf numFmtId="0" fontId="57" fillId="29" borderId="0" xfId="0" applyFont="1" applyFill="1" applyBorder="1" applyProtection="1">
      <protection locked="0"/>
    </xf>
    <xf numFmtId="0" fontId="56" fillId="25" borderId="0" xfId="0" applyFont="1" applyFill="1" applyAlignment="1" applyProtection="1">
      <alignment vertical="center" wrapText="1"/>
      <protection locked="0"/>
    </xf>
    <xf numFmtId="0" fontId="56" fillId="25" borderId="0" xfId="0" applyFont="1" applyFill="1" applyAlignment="1" applyProtection="1">
      <alignment horizontal="center" vertical="center" wrapText="1"/>
      <protection locked="0"/>
    </xf>
    <xf numFmtId="0" fontId="57" fillId="25" borderId="0" xfId="0" applyFont="1" applyFill="1" applyAlignment="1" applyProtection="1">
      <alignment horizontal="center"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1" fillId="25" borderId="21" xfId="0" applyFont="1" applyFill="1" applyBorder="1" applyAlignment="1" applyProtection="1">
      <alignment vertical="center" wrapText="1"/>
    </xf>
    <xf numFmtId="0" fontId="1" fillId="25" borderId="16" xfId="0" applyFont="1" applyFill="1" applyBorder="1" applyAlignment="1" applyProtection="1">
      <alignment vertical="center" wrapText="1"/>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85" fontId="2" fillId="30" borderId="17" xfId="34" applyNumberFormat="1" applyFont="1" applyFill="1" applyBorder="1" applyAlignment="1" applyProtection="1">
      <alignment horizontal="center"/>
    </xf>
    <xf numFmtId="185" fontId="2" fillId="25" borderId="17" xfId="34" applyNumberFormat="1" applyFont="1" applyFill="1" applyBorder="1" applyAlignment="1" applyProtection="1">
      <alignment horizontal="center"/>
    </xf>
    <xf numFmtId="0" fontId="3" fillId="25" borderId="24" xfId="0"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8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56" fillId="25" borderId="0" xfId="0" applyFont="1" applyFill="1" applyProtection="1"/>
    <xf numFmtId="0" fontId="58" fillId="25" borderId="0" xfId="0" applyFont="1" applyFill="1" applyProtection="1"/>
    <xf numFmtId="0" fontId="56" fillId="0" borderId="0" xfId="0" applyFont="1" applyFill="1" applyProtection="1"/>
    <xf numFmtId="0" fontId="1" fillId="25" borderId="0" xfId="0" applyFont="1" applyFill="1" applyProtection="1"/>
    <xf numFmtId="0" fontId="0" fillId="29" borderId="0" xfId="0" applyFill="1" applyBorder="1" applyAlignment="1" applyProtection="1">
      <alignment horizontal="center" vertical="center"/>
    </xf>
    <xf numFmtId="0" fontId="0" fillId="29" borderId="0" xfId="0" applyFill="1" applyBorder="1" applyAlignment="1" applyProtection="1"/>
    <xf numFmtId="0" fontId="26" fillId="29" borderId="0" xfId="0" applyFont="1" applyFill="1" applyBorder="1" applyAlignment="1" applyProtection="1">
      <alignment horizontal="center"/>
    </xf>
    <xf numFmtId="0" fontId="0" fillId="29" borderId="0" xfId="0" applyFill="1" applyBorder="1" applyAlignment="1" applyProtection="1">
      <alignment horizontal="left"/>
    </xf>
    <xf numFmtId="0" fontId="27" fillId="29" borderId="0" xfId="0" applyFont="1" applyFill="1" applyAlignment="1" applyProtection="1">
      <alignment horizontal="center" vertical="center"/>
    </xf>
    <xf numFmtId="0" fontId="0" fillId="29" borderId="0" xfId="0" applyFill="1" applyProtection="1"/>
    <xf numFmtId="0" fontId="0" fillId="29"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5" xfId="32" applyFont="1" applyFill="1" applyBorder="1" applyAlignment="1" applyProtection="1">
      <alignment horizontal="center" vertical="center" wrapText="1"/>
    </xf>
    <xf numFmtId="0" fontId="55" fillId="25" borderId="0" xfId="0" applyFont="1" applyFill="1" applyProtection="1">
      <protection locked="0"/>
    </xf>
    <xf numFmtId="0" fontId="57" fillId="25" borderId="0" xfId="0" applyFont="1" applyFill="1" applyAlignment="1" applyProtection="1">
      <alignment vertical="center" wrapText="1"/>
      <protection locked="0"/>
    </xf>
    <xf numFmtId="9" fontId="58" fillId="25" borderId="0" xfId="0" applyNumberFormat="1" applyFont="1" applyFill="1" applyProtection="1"/>
    <xf numFmtId="0" fontId="2" fillId="26" borderId="26" xfId="0" applyFont="1" applyFill="1" applyBorder="1" applyAlignment="1" applyProtection="1">
      <alignment horizontal="center" wrapText="1"/>
    </xf>
    <xf numFmtId="0" fontId="2" fillId="25" borderId="15" xfId="0" applyFont="1" applyFill="1" applyBorder="1" applyAlignment="1" applyProtection="1">
      <alignment vertical="center"/>
    </xf>
    <xf numFmtId="0" fontId="2" fillId="25" borderId="23" xfId="0" applyFont="1" applyFill="1" applyBorder="1" applyAlignment="1" applyProtection="1">
      <alignment horizontal="center" vertical="center"/>
    </xf>
    <xf numFmtId="0" fontId="2" fillId="25" borderId="27" xfId="0" applyFont="1" applyFill="1" applyBorder="1" applyAlignment="1" applyProtection="1">
      <alignment horizontal="center" vertical="center"/>
    </xf>
    <xf numFmtId="0" fontId="2" fillId="25" borderId="19" xfId="0" applyFont="1" applyFill="1" applyBorder="1" applyAlignment="1" applyProtection="1">
      <alignment horizontal="center" vertical="center"/>
    </xf>
    <xf numFmtId="0" fontId="2" fillId="25" borderId="14" xfId="0" applyFont="1" applyFill="1" applyBorder="1" applyProtection="1"/>
    <xf numFmtId="9" fontId="2" fillId="25" borderId="17" xfId="0" applyNumberFormat="1" applyFont="1" applyFill="1" applyBorder="1" applyAlignment="1" applyProtection="1">
      <alignment horizontal="center"/>
    </xf>
    <xf numFmtId="9" fontId="2" fillId="31" borderId="17" xfId="0" applyNumberFormat="1" applyFont="1" applyFill="1" applyBorder="1" applyAlignment="1" applyProtection="1">
      <alignment horizontal="center"/>
    </xf>
    <xf numFmtId="9" fontId="2" fillId="31" borderId="22" xfId="0" applyNumberFormat="1" applyFont="1" applyFill="1" applyBorder="1" applyAlignment="1" applyProtection="1">
      <alignment horizontal="center"/>
    </xf>
    <xf numFmtId="9" fontId="2" fillId="31" borderId="18" xfId="0" applyNumberFormat="1" applyFont="1" applyFill="1" applyBorder="1" applyAlignment="1" applyProtection="1">
      <alignment horizontal="center"/>
    </xf>
    <xf numFmtId="9" fontId="3" fillId="25" borderId="24" xfId="34" applyFont="1" applyFill="1" applyBorder="1" applyAlignment="1" applyProtection="1"/>
    <xf numFmtId="0" fontId="57" fillId="24" borderId="10" xfId="32" applyFont="1" applyFill="1" applyBorder="1" applyProtection="1"/>
    <xf numFmtId="0" fontId="2" fillId="26" borderId="9" xfId="32" applyFont="1" applyFill="1" applyBorder="1" applyAlignment="1" applyProtection="1">
      <alignment horizontal="center" wrapText="1"/>
    </xf>
    <xf numFmtId="0" fontId="1" fillId="25" borderId="10" xfId="32" applyFont="1" applyFill="1" applyBorder="1" applyAlignment="1" applyProtection="1">
      <alignment horizontal="center"/>
    </xf>
    <xf numFmtId="0" fontId="2" fillId="25" borderId="19" xfId="0" applyFont="1" applyFill="1" applyBorder="1" applyAlignment="1" applyProtection="1">
      <alignment horizontal="center"/>
    </xf>
    <xf numFmtId="2" fontId="0" fillId="0" borderId="17" xfId="0" applyNumberFormat="1" applyFill="1" applyBorder="1" applyAlignment="1" applyProtection="1">
      <alignment horizontal="center" vertical="center"/>
    </xf>
    <xf numFmtId="2" fontId="2" fillId="0" borderId="17" xfId="0" applyNumberFormat="1" applyFont="1" applyFill="1" applyBorder="1" applyAlignment="1" applyProtection="1">
      <alignment horizontal="center" vertical="center"/>
    </xf>
    <xf numFmtId="0" fontId="3" fillId="25" borderId="28" xfId="0" applyFont="1" applyFill="1" applyBorder="1" applyAlignment="1" applyProtection="1"/>
    <xf numFmtId="0" fontId="3" fillId="24" borderId="10" xfId="0" applyFont="1" applyFill="1" applyBorder="1" applyAlignment="1" applyProtection="1">
      <alignment vertical="center"/>
    </xf>
    <xf numFmtId="0" fontId="2" fillId="26" borderId="9" xfId="0" applyFont="1" applyFill="1" applyBorder="1" applyAlignment="1" applyProtection="1">
      <alignment horizontal="center" vertical="center" wrapText="1"/>
    </xf>
    <xf numFmtId="185" fontId="2" fillId="30" borderId="18" xfId="34" applyNumberFormat="1" applyFont="1" applyFill="1" applyBorder="1" applyAlignment="1" applyProtection="1">
      <alignment horizontal="center"/>
    </xf>
    <xf numFmtId="0" fontId="2" fillId="25" borderId="21" xfId="0" applyFont="1" applyFill="1" applyBorder="1" applyAlignment="1" applyProtection="1">
      <alignment horizontal="center"/>
    </xf>
    <xf numFmtId="0" fontId="1" fillId="25" borderId="0" xfId="0" applyFont="1" applyFill="1" applyAlignment="1" applyProtection="1">
      <alignment vertical="center"/>
      <protection locked="0"/>
    </xf>
    <xf numFmtId="0" fontId="0" fillId="25" borderId="0" xfId="0" applyFill="1" applyAlignment="1" applyProtection="1">
      <alignment vertical="center"/>
      <protection locked="0"/>
    </xf>
    <xf numFmtId="0" fontId="56" fillId="25" borderId="0" xfId="0" applyFont="1" applyFill="1" applyAlignment="1" applyProtection="1">
      <alignment vertical="center"/>
    </xf>
    <xf numFmtId="0" fontId="1" fillId="25" borderId="0" xfId="0" applyFont="1" applyFill="1" applyAlignment="1" applyProtection="1">
      <alignment horizontal="center" vertical="center"/>
      <protection locked="0"/>
    </xf>
    <xf numFmtId="0" fontId="0" fillId="25" borderId="0" xfId="0" applyFill="1" applyAlignment="1" applyProtection="1">
      <alignment horizontal="center" vertical="center"/>
      <protection locked="0"/>
    </xf>
    <xf numFmtId="0" fontId="56" fillId="25" borderId="0" xfId="0" applyFont="1" applyFill="1" applyAlignment="1" applyProtection="1">
      <alignment horizontal="center" vertical="center"/>
    </xf>
    <xf numFmtId="9" fontId="1" fillId="25" borderId="0" xfId="34" applyFont="1" applyFill="1" applyProtection="1">
      <protection locked="0"/>
    </xf>
    <xf numFmtId="0" fontId="1" fillId="25" borderId="29" xfId="0" applyFont="1" applyFill="1" applyBorder="1" applyAlignment="1" applyProtection="1">
      <alignment vertical="center" wrapText="1"/>
    </xf>
    <xf numFmtId="0" fontId="2" fillId="25" borderId="30" xfId="0" applyFont="1" applyFill="1" applyBorder="1" applyAlignment="1" applyProtection="1">
      <alignment horizontal="center"/>
    </xf>
    <xf numFmtId="195" fontId="58" fillId="25" borderId="0" xfId="0" applyNumberFormat="1" applyFont="1" applyFill="1" applyProtection="1"/>
    <xf numFmtId="9" fontId="56" fillId="25" borderId="24" xfId="0" applyNumberFormat="1" applyFont="1" applyFill="1" applyBorder="1" applyAlignment="1" applyProtection="1">
      <alignment vertical="center" wrapText="1"/>
    </xf>
    <xf numFmtId="0" fontId="1" fillId="25" borderId="24" xfId="0" applyFont="1" applyFill="1" applyBorder="1" applyAlignment="1" applyProtection="1">
      <alignment vertical="center" wrapText="1"/>
    </xf>
    <xf numFmtId="0" fontId="27" fillId="29" borderId="31" xfId="0" applyFont="1" applyFill="1" applyBorder="1" applyAlignment="1" applyProtection="1">
      <protection locked="0"/>
    </xf>
    <xf numFmtId="0" fontId="27" fillId="29" borderId="0" xfId="0" applyFont="1" applyFill="1" applyAlignment="1" applyProtection="1">
      <protection locked="0"/>
    </xf>
    <xf numFmtId="9" fontId="1" fillId="25" borderId="24" xfId="0" applyNumberFormat="1" applyFont="1" applyFill="1" applyBorder="1" applyAlignment="1" applyProtection="1">
      <alignment vertical="center" wrapText="1"/>
    </xf>
    <xf numFmtId="0" fontId="1" fillId="25" borderId="10" xfId="0" applyFont="1" applyFill="1" applyBorder="1" applyAlignment="1" applyProtection="1">
      <alignment horizontal="center" vertical="center"/>
    </xf>
    <xf numFmtId="0" fontId="1" fillId="25" borderId="16" xfId="32" applyFont="1" applyFill="1" applyBorder="1" applyAlignment="1" applyProtection="1">
      <alignment horizontal="justify" vertical="center" wrapText="1"/>
    </xf>
    <xf numFmtId="0" fontId="39" fillId="29" borderId="31" xfId="0" applyFont="1" applyFill="1" applyBorder="1" applyAlignment="1" applyProtection="1">
      <protection locked="0"/>
    </xf>
    <xf numFmtId="0" fontId="39" fillId="29" borderId="0" xfId="0" applyFont="1" applyFill="1" applyAlignment="1" applyProtection="1">
      <protection locked="0"/>
    </xf>
    <xf numFmtId="9" fontId="58" fillId="25" borderId="0" xfId="34" applyFont="1" applyFill="1" applyProtection="1"/>
    <xf numFmtId="9" fontId="2" fillId="31" borderId="17" xfId="34" applyFont="1" applyFill="1" applyBorder="1" applyAlignment="1" applyProtection="1">
      <alignment horizontal="center"/>
    </xf>
    <xf numFmtId="0" fontId="1" fillId="25" borderId="15" xfId="32" applyFont="1" applyFill="1" applyBorder="1" applyAlignment="1" applyProtection="1">
      <alignment horizontal="center" vertical="center" wrapText="1"/>
    </xf>
    <xf numFmtId="0" fontId="1" fillId="25" borderId="16" xfId="32" applyFont="1" applyFill="1" applyBorder="1" applyAlignment="1" applyProtection="1">
      <alignment horizontal="center" vertical="center" wrapText="1"/>
    </xf>
    <xf numFmtId="0" fontId="25" fillId="0" borderId="0" xfId="32" applyFont="1" applyBorder="1" applyAlignment="1" applyProtection="1">
      <protection locked="0"/>
    </xf>
    <xf numFmtId="0" fontId="1" fillId="0" borderId="0" xfId="32" applyBorder="1" applyProtection="1">
      <protection locked="0"/>
    </xf>
    <xf numFmtId="0" fontId="1" fillId="0" borderId="0" xfId="32" applyBorder="1" applyAlignment="1" applyProtection="1">
      <protection locked="0"/>
    </xf>
    <xf numFmtId="0" fontId="1" fillId="0" borderId="0" xfId="32" applyProtection="1">
      <protection locked="0"/>
    </xf>
    <xf numFmtId="0" fontId="25" fillId="0" borderId="0" xfId="32" applyFont="1" applyFill="1" applyBorder="1" applyAlignment="1" applyProtection="1">
      <protection locked="0"/>
    </xf>
    <xf numFmtId="0" fontId="1" fillId="0" borderId="0" xfId="32" applyFill="1" applyBorder="1" applyProtection="1">
      <protection locked="0"/>
    </xf>
    <xf numFmtId="0" fontId="1" fillId="0" borderId="0" xfId="32" applyFill="1" applyBorder="1" applyAlignment="1" applyProtection="1">
      <protection locked="0"/>
    </xf>
    <xf numFmtId="0" fontId="1" fillId="0" borderId="0" xfId="32" applyFill="1" applyProtection="1">
      <protection locked="0"/>
    </xf>
    <xf numFmtId="0" fontId="26" fillId="0" borderId="0" xfId="32" applyFont="1" applyFill="1" applyBorder="1" applyAlignment="1" applyProtection="1">
      <protection locked="0"/>
    </xf>
    <xf numFmtId="0" fontId="1" fillId="29" borderId="0" xfId="32" applyFill="1" applyBorder="1" applyAlignment="1" applyProtection="1">
      <alignment horizontal="center" vertical="center"/>
    </xf>
    <xf numFmtId="0" fontId="1" fillId="29" borderId="0" xfId="32" applyFill="1" applyBorder="1" applyAlignment="1" applyProtection="1"/>
    <xf numFmtId="0" fontId="26" fillId="29" borderId="0" xfId="32" applyFont="1" applyFill="1" applyBorder="1" applyAlignment="1" applyProtection="1">
      <alignment horizontal="center"/>
    </xf>
    <xf numFmtId="0" fontId="1" fillId="29" borderId="0" xfId="32" applyFill="1" applyBorder="1" applyAlignment="1" applyProtection="1">
      <alignment horizontal="left"/>
    </xf>
    <xf numFmtId="0" fontId="26" fillId="0" borderId="0" xfId="32" applyFont="1" applyFill="1" applyBorder="1" applyAlignment="1" applyProtection="1"/>
    <xf numFmtId="0" fontId="1" fillId="0" borderId="0" xfId="32" applyFill="1" applyProtection="1"/>
    <xf numFmtId="0" fontId="27" fillId="29" borderId="0" xfId="32" applyFont="1" applyFill="1" applyAlignment="1" applyProtection="1">
      <alignment horizontal="center" vertical="center"/>
    </xf>
    <xf numFmtId="0" fontId="1" fillId="29" borderId="0" xfId="32" applyFill="1" applyProtection="1"/>
    <xf numFmtId="0" fontId="1" fillId="29" borderId="0" xfId="32" applyFill="1" applyAlignment="1" applyProtection="1">
      <alignment horizontal="center" vertical="center"/>
    </xf>
    <xf numFmtId="0" fontId="2" fillId="0" borderId="0" xfId="32" applyFont="1" applyFill="1" applyAlignment="1" applyProtection="1">
      <alignment horizontal="center"/>
      <protection locked="0"/>
    </xf>
    <xf numFmtId="0" fontId="57" fillId="32" borderId="26" xfId="32" applyFont="1" applyFill="1" applyBorder="1" applyAlignment="1" applyProtection="1">
      <alignment horizontal="center" vertical="center" wrapText="1"/>
    </xf>
    <xf numFmtId="0" fontId="57" fillId="32" borderId="30" xfId="32" applyFont="1" applyFill="1" applyBorder="1" applyAlignment="1" applyProtection="1">
      <alignment horizontal="center" vertical="center" wrapText="1"/>
    </xf>
    <xf numFmtId="0" fontId="2" fillId="0" borderId="0" xfId="32" applyFont="1" applyFill="1" applyAlignment="1" applyProtection="1">
      <alignment horizontal="center" vertical="center"/>
      <protection locked="0"/>
    </xf>
    <xf numFmtId="0" fontId="1" fillId="0" borderId="21" xfId="32" applyFont="1" applyBorder="1" applyAlignment="1" applyProtection="1">
      <alignment horizontal="center" vertical="center" wrapText="1"/>
    </xf>
    <xf numFmtId="1" fontId="1" fillId="0" borderId="21" xfId="32" applyNumberFormat="1" applyFont="1" applyFill="1" applyBorder="1" applyAlignment="1" applyProtection="1">
      <alignment horizontal="center" vertical="center" wrapText="1"/>
    </xf>
    <xf numFmtId="0" fontId="1" fillId="0" borderId="14" xfId="32" applyFont="1" applyBorder="1" applyAlignment="1" applyProtection="1">
      <alignment horizontal="center" vertical="center" wrapText="1"/>
    </xf>
    <xf numFmtId="0" fontId="1" fillId="0" borderId="14" xfId="32" applyFont="1" applyBorder="1" applyAlignment="1" applyProtection="1">
      <alignment horizontal="center" vertical="center" wrapText="1"/>
      <protection locked="0"/>
    </xf>
    <xf numFmtId="0" fontId="1" fillId="0" borderId="14" xfId="32" applyFont="1" applyFill="1" applyBorder="1" applyAlignment="1" applyProtection="1">
      <alignment horizontal="center" vertical="center" wrapText="1"/>
      <protection locked="0"/>
    </xf>
    <xf numFmtId="0" fontId="1" fillId="0" borderId="0" xfId="32" applyAlignment="1" applyProtection="1">
      <alignment horizontal="center" vertical="center"/>
      <protection locked="0"/>
    </xf>
    <xf numFmtId="184" fontId="1" fillId="0" borderId="0" xfId="32" applyNumberFormat="1" applyFill="1" applyBorder="1" applyAlignment="1" applyProtection="1">
      <alignment horizontal="center" wrapText="1"/>
      <protection locked="0"/>
    </xf>
    <xf numFmtId="0" fontId="1" fillId="0" borderId="0" xfId="32" applyProtection="1"/>
    <xf numFmtId="0" fontId="0" fillId="29" borderId="0" xfId="0" applyFill="1" applyAlignment="1" applyProtection="1">
      <alignment vertical="center"/>
    </xf>
    <xf numFmtId="0" fontId="0" fillId="0" borderId="0" xfId="0" applyFill="1" applyAlignment="1" applyProtection="1">
      <alignment vertical="center"/>
    </xf>
    <xf numFmtId="0" fontId="58" fillId="25" borderId="0" xfId="0" applyFont="1" applyFill="1" applyAlignment="1" applyProtection="1">
      <alignment vertical="center"/>
    </xf>
    <xf numFmtId="0" fontId="0" fillId="0" borderId="0" xfId="0" applyFill="1" applyAlignment="1" applyProtection="1">
      <alignment vertical="center"/>
      <protection locked="0"/>
    </xf>
    <xf numFmtId="0" fontId="27" fillId="29" borderId="0" xfId="0" applyFont="1" applyFill="1" applyAlignment="1" applyProtection="1">
      <alignment horizontal="right" vertical="center"/>
    </xf>
    <xf numFmtId="0" fontId="1" fillId="0" borderId="32" xfId="32" applyFont="1" applyBorder="1" applyAlignment="1" applyProtection="1">
      <alignment vertical="center"/>
    </xf>
    <xf numFmtId="0" fontId="1" fillId="25" borderId="21" xfId="32" applyFont="1" applyFill="1" applyBorder="1" applyAlignment="1" applyProtection="1">
      <alignment horizontal="justify" vertical="center" wrapText="1"/>
    </xf>
    <xf numFmtId="0" fontId="43" fillId="29" borderId="0" xfId="0" applyFont="1" applyFill="1" applyAlignment="1" applyProtection="1">
      <alignment vertical="center"/>
    </xf>
    <xf numFmtId="9" fontId="0" fillId="0" borderId="0" xfId="34" applyFont="1" applyProtection="1">
      <protection locked="0"/>
    </xf>
    <xf numFmtId="9" fontId="3" fillId="25" borderId="28" xfId="34" applyFont="1" applyFill="1" applyBorder="1" applyAlignment="1" applyProtection="1"/>
    <xf numFmtId="1" fontId="2" fillId="31" borderId="17" xfId="34" applyNumberFormat="1" applyFont="1" applyFill="1" applyBorder="1" applyAlignment="1" applyProtection="1">
      <alignment horizontal="center"/>
    </xf>
    <xf numFmtId="1" fontId="2" fillId="0" borderId="17" xfId="0" applyNumberFormat="1" applyFont="1" applyFill="1" applyBorder="1" applyAlignment="1" applyProtection="1">
      <alignment horizontal="center" vertical="center"/>
    </xf>
    <xf numFmtId="1" fontId="3" fillId="25" borderId="28" xfId="0" applyNumberFormat="1" applyFont="1" applyFill="1" applyBorder="1" applyAlignment="1" applyProtection="1"/>
    <xf numFmtId="0" fontId="2" fillId="33" borderId="33" xfId="0" applyFont="1" applyFill="1" applyBorder="1" applyAlignment="1" applyProtection="1">
      <alignment horizontal="center" vertical="center" wrapText="1"/>
    </xf>
    <xf numFmtId="9" fontId="2" fillId="30" borderId="18" xfId="34" applyNumberFormat="1" applyFont="1" applyFill="1" applyBorder="1" applyAlignment="1" applyProtection="1">
      <alignment horizontal="center"/>
    </xf>
    <xf numFmtId="9" fontId="56" fillId="25" borderId="0" xfId="34" applyFont="1" applyFill="1" applyProtection="1"/>
    <xf numFmtId="49" fontId="1" fillId="0" borderId="14" xfId="32" applyNumberFormat="1" applyFont="1" applyFill="1" applyBorder="1" applyAlignment="1" applyProtection="1">
      <alignment horizontal="center" vertical="center" wrapText="1"/>
      <protection locked="0"/>
    </xf>
    <xf numFmtId="185" fontId="2" fillId="31" borderId="18" xfId="34" applyNumberFormat="1" applyFont="1" applyFill="1" applyBorder="1" applyAlignment="1" applyProtection="1">
      <alignment horizontal="center"/>
    </xf>
    <xf numFmtId="0" fontId="57" fillId="32" borderId="33" xfId="0" applyFont="1" applyFill="1" applyBorder="1" applyAlignment="1" applyProtection="1">
      <alignment horizontal="center" vertical="center" wrapText="1"/>
    </xf>
    <xf numFmtId="1" fontId="1" fillId="0" borderId="25" xfId="0" applyNumberFormat="1" applyFont="1" applyFill="1" applyBorder="1" applyAlignment="1" applyProtection="1">
      <alignment horizontal="center" vertical="center" wrapText="1"/>
    </xf>
    <xf numFmtId="0" fontId="1" fillId="34" borderId="25" xfId="32" applyFont="1" applyFill="1" applyBorder="1" applyAlignment="1" applyProtection="1">
      <alignment horizontal="center" vertical="center" wrapText="1"/>
    </xf>
    <xf numFmtId="1" fontId="1" fillId="34" borderId="25" xfId="0" applyNumberFormat="1" applyFont="1" applyFill="1" applyBorder="1" applyAlignment="1">
      <alignment horizontal="center" vertical="center" wrapText="1"/>
    </xf>
    <xf numFmtId="0" fontId="1" fillId="34" borderId="25" xfId="32" applyFont="1" applyFill="1" applyBorder="1" applyAlignment="1" applyProtection="1">
      <alignment horizontal="center" vertical="center" wrapText="1"/>
      <protection locked="0"/>
    </xf>
    <xf numFmtId="0" fontId="1" fillId="33" borderId="25" xfId="32" applyFont="1" applyFill="1" applyBorder="1" applyAlignment="1" applyProtection="1">
      <alignment horizontal="center" vertical="center" wrapText="1"/>
      <protection locked="0"/>
    </xf>
    <xf numFmtId="0" fontId="1" fillId="33" borderId="25" xfId="0" applyFont="1" applyFill="1" applyBorder="1" applyAlignment="1" applyProtection="1">
      <alignment horizontal="center" vertical="center" wrapText="1"/>
    </xf>
    <xf numFmtId="0" fontId="1" fillId="35" borderId="25" xfId="32" applyFont="1" applyFill="1" applyBorder="1" applyAlignment="1" applyProtection="1">
      <alignment horizontal="center" vertical="center" wrapText="1"/>
      <protection locked="0"/>
    </xf>
    <xf numFmtId="1" fontId="1" fillId="33" borderId="25" xfId="0" applyNumberFormat="1" applyFont="1" applyFill="1" applyBorder="1" applyAlignment="1" applyProtection="1">
      <alignment horizontal="center" vertical="center" wrapText="1"/>
    </xf>
    <xf numFmtId="0" fontId="1" fillId="34" borderId="25" xfId="0" applyFont="1" applyFill="1" applyBorder="1" applyAlignment="1">
      <alignment horizontal="center" vertical="center" wrapText="1"/>
    </xf>
    <xf numFmtId="49" fontId="1" fillId="0" borderId="0" xfId="32" applyNumberFormat="1" applyProtection="1">
      <protection locked="0"/>
    </xf>
    <xf numFmtId="192" fontId="1" fillId="0" borderId="0" xfId="32" applyNumberFormat="1" applyProtection="1">
      <protection locked="0"/>
    </xf>
    <xf numFmtId="10" fontId="1" fillId="0" borderId="0" xfId="34" applyNumberFormat="1" applyFont="1" applyFill="1" applyBorder="1" applyAlignment="1" applyProtection="1">
      <alignment horizontal="center" wrapText="1"/>
      <protection locked="0"/>
    </xf>
    <xf numFmtId="0" fontId="39" fillId="25" borderId="24"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9" fillId="0" borderId="24" xfId="32"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4" xfId="32" applyFont="1" applyFill="1" applyBorder="1" applyAlignment="1" applyProtection="1">
      <alignment horizontal="center"/>
    </xf>
    <xf numFmtId="10" fontId="1" fillId="0" borderId="0" xfId="32" applyNumberFormat="1" applyProtection="1">
      <protection locked="0"/>
    </xf>
    <xf numFmtId="1" fontId="1" fillId="0" borderId="0" xfId="32" applyNumberFormat="1" applyProtection="1">
      <protection locked="0"/>
    </xf>
    <xf numFmtId="0" fontId="1" fillId="25" borderId="0" xfId="0" applyFont="1" applyFill="1" applyAlignment="1" applyProtection="1">
      <alignment wrapText="1"/>
      <protection locked="0"/>
    </xf>
    <xf numFmtId="10" fontId="3" fillId="25" borderId="11" xfId="32" applyNumberFormat="1" applyFont="1" applyFill="1" applyBorder="1" applyAlignment="1" applyProtection="1">
      <alignment horizontal="center"/>
    </xf>
    <xf numFmtId="10" fontId="39" fillId="0" borderId="9" xfId="32" applyNumberFormat="1" applyFont="1" applyFill="1" applyBorder="1" applyAlignment="1" applyProtection="1">
      <alignment horizontal="center" vertical="center"/>
    </xf>
    <xf numFmtId="10" fontId="3" fillId="25" borderId="24" xfId="32" applyNumberFormat="1" applyFont="1" applyFill="1" applyBorder="1" applyAlignment="1" applyProtection="1">
      <alignment horizontal="center"/>
    </xf>
    <xf numFmtId="0" fontId="55" fillId="0" borderId="21" xfId="32" applyFont="1" applyBorder="1" applyAlignment="1" applyProtection="1">
      <alignment horizontal="center" vertical="center" wrapText="1"/>
    </xf>
    <xf numFmtId="1" fontId="1" fillId="0" borderId="0" xfId="32" applyNumberFormat="1" applyProtection="1"/>
    <xf numFmtId="0" fontId="57" fillId="32" borderId="34" xfId="32" applyFont="1" applyFill="1" applyBorder="1" applyAlignment="1" applyProtection="1">
      <alignment horizontal="center" vertical="center" wrapText="1"/>
    </xf>
    <xf numFmtId="0" fontId="57" fillId="32" borderId="35" xfId="32" applyFont="1" applyFill="1" applyBorder="1" applyAlignment="1" applyProtection="1">
      <alignment horizontal="center" vertical="center" wrapText="1"/>
    </xf>
    <xf numFmtId="0" fontId="1" fillId="0" borderId="23" xfId="32" applyFont="1" applyFill="1" applyBorder="1" applyAlignment="1" applyProtection="1">
      <alignment horizontal="center" vertical="center" wrapText="1"/>
    </xf>
    <xf numFmtId="0" fontId="1" fillId="0" borderId="15" xfId="32" applyFont="1" applyBorder="1" applyAlignment="1" applyProtection="1">
      <alignment horizontal="center" vertical="center" wrapText="1"/>
    </xf>
    <xf numFmtId="0" fontId="1" fillId="0" borderId="15" xfId="32" applyFont="1" applyBorder="1" applyAlignment="1" applyProtection="1">
      <alignment horizontal="center" vertical="center" wrapText="1"/>
      <protection locked="0"/>
    </xf>
    <xf numFmtId="0" fontId="1" fillId="0" borderId="15" xfId="32" applyFont="1" applyFill="1" applyBorder="1" applyAlignment="1" applyProtection="1">
      <alignment horizontal="center" vertical="center" wrapText="1"/>
      <protection locked="0"/>
    </xf>
    <xf numFmtId="1" fontId="1" fillId="0" borderId="15" xfId="32" applyNumberFormat="1" applyFont="1" applyFill="1" applyBorder="1" applyAlignment="1" applyProtection="1">
      <alignment horizontal="center" vertical="center" wrapText="1"/>
      <protection locked="0"/>
    </xf>
    <xf numFmtId="1" fontId="1" fillId="0" borderId="15" xfId="32" applyNumberFormat="1" applyFont="1" applyFill="1" applyBorder="1" applyAlignment="1" applyProtection="1">
      <alignment horizontal="center" vertical="center" wrapText="1"/>
    </xf>
    <xf numFmtId="0" fontId="1" fillId="0" borderId="17" xfId="32" applyFont="1" applyFill="1" applyBorder="1" applyAlignment="1" applyProtection="1">
      <alignment horizontal="center" vertical="center" wrapText="1"/>
    </xf>
    <xf numFmtId="1" fontId="1" fillId="0" borderId="36" xfId="32" applyNumberFormat="1" applyFont="1" applyFill="1" applyBorder="1" applyAlignment="1" applyProtection="1">
      <alignment horizontal="center" vertical="center" wrapText="1"/>
    </xf>
    <xf numFmtId="10" fontId="2" fillId="30" borderId="17" xfId="34" applyNumberFormat="1" applyFont="1" applyFill="1" applyBorder="1" applyAlignment="1" applyProtection="1">
      <alignment horizontal="center"/>
    </xf>
    <xf numFmtId="0" fontId="57" fillId="29" borderId="0" xfId="0" applyFont="1" applyFill="1" applyAlignment="1" applyProtection="1">
      <alignment horizontal="left" vertical="center"/>
      <protection locked="0"/>
    </xf>
    <xf numFmtId="0" fontId="57" fillId="29" borderId="0" xfId="0" applyFont="1" applyFill="1" applyAlignment="1" applyProtection="1">
      <alignment horizontal="left" vertical="center" wrapText="1"/>
      <protection locked="0"/>
    </xf>
    <xf numFmtId="9" fontId="0" fillId="0" borderId="17" xfId="34" applyFont="1" applyFill="1" applyBorder="1" applyAlignment="1" applyProtection="1">
      <alignment horizontal="center" vertical="center"/>
    </xf>
    <xf numFmtId="0" fontId="46" fillId="0" borderId="25" xfId="32" applyFont="1" applyFill="1" applyBorder="1" applyAlignment="1" applyProtection="1">
      <alignment horizontal="center" vertical="center" wrapText="1"/>
    </xf>
    <xf numFmtId="0" fontId="46" fillId="0" borderId="25" xfId="0" applyFont="1" applyFill="1" applyBorder="1" applyAlignment="1" applyProtection="1">
      <alignment horizontal="center" vertical="center" wrapText="1"/>
    </xf>
    <xf numFmtId="184" fontId="46" fillId="0" borderId="25" xfId="0" applyNumberFormat="1" applyFont="1" applyFill="1" applyBorder="1" applyAlignment="1" applyProtection="1">
      <alignment horizontal="center" vertical="center" wrapText="1"/>
    </xf>
    <xf numFmtId="0" fontId="45" fillId="0" borderId="25" xfId="0" applyFont="1" applyFill="1" applyBorder="1" applyAlignment="1" applyProtection="1">
      <alignment horizontal="center" vertical="center" wrapText="1"/>
    </xf>
    <xf numFmtId="0" fontId="46" fillId="0" borderId="25" xfId="0" applyFont="1" applyBorder="1" applyAlignment="1" applyProtection="1">
      <alignment horizontal="center" vertical="center" wrapText="1"/>
      <protection locked="0"/>
    </xf>
    <xf numFmtId="1" fontId="46" fillId="0" borderId="25" xfId="0" applyNumberFormat="1" applyFont="1" applyFill="1" applyBorder="1" applyAlignment="1" applyProtection="1">
      <alignment horizontal="center" vertical="center" wrapText="1"/>
      <protection locked="0"/>
    </xf>
    <xf numFmtId="0" fontId="45" fillId="0" borderId="25" xfId="0" applyFont="1" applyFill="1" applyBorder="1" applyAlignment="1" applyProtection="1">
      <alignment horizontal="center" vertical="center" wrapText="1"/>
      <protection locked="0"/>
    </xf>
    <xf numFmtId="1" fontId="45" fillId="0" borderId="25" xfId="0" applyNumberFormat="1" applyFont="1" applyFill="1" applyBorder="1" applyAlignment="1" applyProtection="1">
      <alignment horizontal="center" vertical="center" wrapText="1"/>
      <protection locked="0"/>
    </xf>
    <xf numFmtId="0" fontId="1" fillId="0" borderId="14" xfId="32" applyFont="1" applyFill="1" applyBorder="1" applyAlignment="1" applyProtection="1">
      <alignment horizontal="center" vertical="center" wrapText="1"/>
    </xf>
    <xf numFmtId="0" fontId="59" fillId="32" borderId="25" xfId="0" applyFont="1" applyFill="1" applyBorder="1" applyAlignment="1" applyProtection="1">
      <alignment horizontal="center" vertical="center" wrapText="1"/>
    </xf>
    <xf numFmtId="0" fontId="52" fillId="0" borderId="25" xfId="32" applyFont="1" applyFill="1" applyBorder="1" applyAlignment="1" applyProtection="1">
      <alignment horizontal="center" vertical="center" wrapText="1"/>
    </xf>
    <xf numFmtId="0" fontId="52" fillId="0" borderId="25" xfId="32" applyFont="1" applyBorder="1" applyAlignment="1" applyProtection="1">
      <alignment horizontal="center" vertical="center" wrapText="1"/>
      <protection locked="0"/>
    </xf>
    <xf numFmtId="0" fontId="52" fillId="35" borderId="25" xfId="0" applyFont="1" applyFill="1" applyBorder="1" applyAlignment="1" applyProtection="1">
      <alignment horizontal="center" vertical="center" wrapText="1"/>
    </xf>
    <xf numFmtId="0" fontId="52" fillId="0" borderId="25" xfId="0" applyFont="1" applyBorder="1" applyAlignment="1" applyProtection="1">
      <alignment horizontal="center" vertical="center" wrapText="1"/>
      <protection locked="0"/>
    </xf>
    <xf numFmtId="1" fontId="52" fillId="0" borderId="25" xfId="0" applyNumberFormat="1" applyFont="1" applyFill="1" applyBorder="1" applyAlignment="1" applyProtection="1">
      <alignment horizontal="center" vertical="center" wrapText="1"/>
      <protection locked="0"/>
    </xf>
    <xf numFmtId="1" fontId="52" fillId="35" borderId="25" xfId="0" applyNumberFormat="1" applyFont="1" applyFill="1" applyBorder="1" applyAlignment="1" applyProtection="1">
      <alignment horizontal="center" vertical="center" wrapText="1"/>
    </xf>
    <xf numFmtId="1" fontId="52" fillId="0" borderId="25" xfId="0" applyNumberFormat="1" applyFont="1" applyFill="1" applyBorder="1" applyAlignment="1" applyProtection="1">
      <alignment horizontal="center" vertical="center" wrapText="1"/>
    </xf>
    <xf numFmtId="0" fontId="52" fillId="0" borderId="17" xfId="32" applyFont="1" applyFill="1" applyBorder="1" applyAlignment="1" applyProtection="1">
      <alignment horizontal="center" vertical="center" wrapText="1"/>
    </xf>
    <xf numFmtId="0" fontId="52" fillId="0" borderId="17" xfId="32" applyFont="1" applyBorder="1" applyAlignment="1" applyProtection="1">
      <alignment horizontal="center" vertical="center" wrapText="1"/>
      <protection locked="0"/>
    </xf>
    <xf numFmtId="0" fontId="52" fillId="35" borderId="17" xfId="32" applyFont="1" applyFill="1" applyBorder="1" applyAlignment="1" applyProtection="1">
      <alignment horizontal="center" vertical="center" wrapText="1"/>
    </xf>
    <xf numFmtId="0" fontId="52" fillId="0" borderId="17" xfId="0" applyFont="1" applyBorder="1" applyAlignment="1" applyProtection="1">
      <alignment horizontal="center" vertical="center" wrapText="1"/>
      <protection locked="0"/>
    </xf>
    <xf numFmtId="0" fontId="52" fillId="35" borderId="17" xfId="0" applyFont="1" applyFill="1" applyBorder="1" applyAlignment="1" applyProtection="1">
      <alignment horizontal="center" vertical="center" wrapText="1"/>
    </xf>
    <xf numFmtId="0" fontId="52" fillId="0" borderId="17" xfId="0" applyFont="1" applyFill="1" applyBorder="1" applyAlignment="1" applyProtection="1">
      <alignment horizontal="center" vertical="center" wrapText="1"/>
      <protection locked="0"/>
    </xf>
    <xf numFmtId="1" fontId="52" fillId="0" borderId="17" xfId="0" applyNumberFormat="1" applyFont="1" applyFill="1" applyBorder="1" applyAlignment="1" applyProtection="1">
      <alignment horizontal="center" vertical="center" wrapText="1"/>
      <protection locked="0"/>
    </xf>
    <xf numFmtId="1" fontId="52" fillId="35" borderId="17" xfId="0" applyNumberFormat="1" applyFont="1" applyFill="1" applyBorder="1" applyAlignment="1" applyProtection="1">
      <alignment horizontal="center" vertical="center" wrapText="1"/>
    </xf>
    <xf numFmtId="1" fontId="52" fillId="0" borderId="17" xfId="0" applyNumberFormat="1" applyFont="1" applyFill="1" applyBorder="1" applyAlignment="1" applyProtection="1">
      <alignment horizontal="center" vertical="center" wrapText="1"/>
    </xf>
    <xf numFmtId="0" fontId="60" fillId="32" borderId="25" xfId="0" applyFont="1" applyFill="1" applyBorder="1" applyAlignment="1" applyProtection="1">
      <alignment horizontal="center" vertical="center" wrapText="1"/>
    </xf>
    <xf numFmtId="0" fontId="60" fillId="32" borderId="33" xfId="0" applyFont="1" applyFill="1" applyBorder="1" applyAlignment="1" applyProtection="1">
      <alignment horizontal="center" vertical="center" wrapText="1"/>
    </xf>
    <xf numFmtId="0" fontId="45" fillId="0" borderId="25" xfId="32" applyFont="1" applyFill="1" applyBorder="1" applyAlignment="1" applyProtection="1">
      <alignment horizontal="center" vertical="center" wrapText="1"/>
    </xf>
    <xf numFmtId="0" fontId="46" fillId="0" borderId="25" xfId="0" applyFont="1" applyFill="1" applyBorder="1" applyAlignment="1" applyProtection="1">
      <alignment horizontal="center" vertical="center" wrapText="1"/>
      <protection locked="0"/>
    </xf>
    <xf numFmtId="0" fontId="45" fillId="0" borderId="25" xfId="0" applyFont="1" applyBorder="1" applyAlignment="1" applyProtection="1">
      <alignment horizontal="center" vertical="center"/>
      <protection locked="0"/>
    </xf>
    <xf numFmtId="0" fontId="46" fillId="0" borderId="25" xfId="0" applyNumberFormat="1" applyFont="1" applyFill="1" applyBorder="1" applyAlignment="1" applyProtection="1">
      <alignment horizontal="center" vertical="center" wrapText="1"/>
      <protection locked="0"/>
    </xf>
    <xf numFmtId="184" fontId="46" fillId="0" borderId="25" xfId="0" applyNumberFormat="1" applyFont="1" applyFill="1" applyBorder="1" applyAlignment="1" applyProtection="1">
      <alignment horizontal="center" vertical="center" wrapText="1"/>
      <protection locked="0"/>
    </xf>
    <xf numFmtId="0" fontId="46" fillId="0" borderId="0" xfId="0" applyFont="1" applyAlignment="1" applyProtection="1">
      <alignment horizontal="center" vertical="center"/>
      <protection locked="0"/>
    </xf>
    <xf numFmtId="0" fontId="46" fillId="0" borderId="0" xfId="0" applyFont="1" applyProtection="1">
      <protection locked="0"/>
    </xf>
    <xf numFmtId="185" fontId="45" fillId="0" borderId="25" xfId="0" applyNumberFormat="1" applyFont="1" applyBorder="1" applyAlignment="1" applyProtection="1">
      <alignment horizontal="center" vertical="center"/>
      <protection locked="0"/>
    </xf>
    <xf numFmtId="1" fontId="46" fillId="0" borderId="0" xfId="0" applyNumberFormat="1" applyFont="1" applyProtection="1">
      <protection locked="0"/>
    </xf>
    <xf numFmtId="0" fontId="54" fillId="24" borderId="9" xfId="0" applyFont="1" applyFill="1" applyBorder="1" applyAlignment="1" applyProtection="1">
      <alignment vertical="center" wrapText="1"/>
      <protection locked="0"/>
    </xf>
    <xf numFmtId="0" fontId="3" fillId="24" borderId="9" xfId="0" applyFont="1" applyFill="1" applyBorder="1" applyAlignment="1">
      <alignment horizontal="center"/>
    </xf>
    <xf numFmtId="0" fontId="3" fillId="24" borderId="24" xfId="0" applyFont="1" applyFill="1" applyBorder="1" applyAlignment="1">
      <alignment horizontal="center"/>
    </xf>
    <xf numFmtId="0" fontId="3" fillId="24" borderId="29"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46" xfId="0" applyFont="1" applyFill="1" applyBorder="1" applyAlignment="1">
      <alignment horizontal="center" vertical="center"/>
    </xf>
    <xf numFmtId="0" fontId="31" fillId="25" borderId="44" xfId="0" applyFont="1" applyFill="1" applyBorder="1" applyAlignment="1">
      <alignment horizontal="center" vertical="center"/>
    </xf>
    <xf numFmtId="0" fontId="31" fillId="25" borderId="28" xfId="0" applyFont="1" applyFill="1" applyBorder="1" applyAlignment="1">
      <alignment horizontal="center" vertical="center"/>
    </xf>
    <xf numFmtId="0" fontId="31" fillId="25" borderId="45"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4" xfId="0" applyFont="1" applyFill="1" applyBorder="1" applyAlignment="1">
      <alignment vertical="top" wrapText="1"/>
    </xf>
    <xf numFmtId="0" fontId="1" fillId="25" borderId="29" xfId="0" applyFont="1" applyFill="1" applyBorder="1" applyAlignment="1">
      <alignment vertical="top" wrapText="1"/>
    </xf>
    <xf numFmtId="0" fontId="2" fillId="25" borderId="9" xfId="0" applyFont="1" applyFill="1" applyBorder="1" applyAlignment="1">
      <alignment horizontal="center"/>
    </xf>
    <xf numFmtId="0" fontId="2" fillId="25" borderId="24" xfId="0" applyFont="1" applyFill="1" applyBorder="1" applyAlignment="1">
      <alignment horizontal="center"/>
    </xf>
    <xf numFmtId="0" fontId="2" fillId="25" borderId="29" xfId="0" applyFont="1" applyFill="1" applyBorder="1" applyAlignment="1">
      <alignment horizontal="center"/>
    </xf>
    <xf numFmtId="0" fontId="2" fillId="0" borderId="24"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3" fillId="25" borderId="22" xfId="0" applyFont="1" applyFill="1" applyBorder="1" applyAlignment="1">
      <alignment horizontal="center"/>
    </xf>
    <xf numFmtId="0" fontId="3" fillId="25" borderId="57" xfId="0" applyFont="1" applyFill="1" applyBorder="1" applyAlignment="1">
      <alignment horizontal="center"/>
    </xf>
    <xf numFmtId="0" fontId="3" fillId="25" borderId="43" xfId="0" applyFont="1" applyFill="1" applyBorder="1" applyAlignment="1">
      <alignment horizontal="center"/>
    </xf>
    <xf numFmtId="0" fontId="3" fillId="25" borderId="58" xfId="0" applyFont="1" applyFill="1" applyBorder="1" applyAlignment="1">
      <alignment horizontal="center"/>
    </xf>
    <xf numFmtId="0" fontId="3" fillId="24" borderId="59" xfId="0" applyFont="1" applyFill="1" applyBorder="1" applyAlignment="1">
      <alignment horizontal="left" vertical="center" wrapText="1"/>
    </xf>
    <xf numFmtId="0" fontId="3" fillId="24" borderId="60"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46" xfId="0" applyFont="1" applyFill="1" applyBorder="1" applyAlignment="1">
      <alignment horizontal="center"/>
    </xf>
    <xf numFmtId="0" fontId="2" fillId="25" borderId="54" xfId="0" applyFont="1" applyFill="1" applyBorder="1" applyAlignment="1">
      <alignment horizontal="center"/>
    </xf>
    <xf numFmtId="0" fontId="2" fillId="25" borderId="55" xfId="0" applyFont="1" applyFill="1" applyBorder="1" applyAlignment="1">
      <alignment horizontal="center"/>
    </xf>
    <xf numFmtId="0" fontId="2" fillId="25" borderId="42" xfId="0" applyFont="1" applyFill="1" applyBorder="1" applyAlignment="1">
      <alignment horizontal="center"/>
    </xf>
    <xf numFmtId="0" fontId="2" fillId="25" borderId="56" xfId="0" applyFont="1" applyFill="1" applyBorder="1" applyAlignment="1">
      <alignment horizontal="center"/>
    </xf>
    <xf numFmtId="0" fontId="2" fillId="25" borderId="50" xfId="0" applyFont="1" applyFill="1" applyBorder="1" applyAlignment="1">
      <alignment horizontal="center"/>
    </xf>
    <xf numFmtId="0" fontId="2" fillId="25" borderId="51" xfId="0" applyFont="1" applyFill="1" applyBorder="1" applyAlignment="1">
      <alignment horizontal="center"/>
    </xf>
    <xf numFmtId="0" fontId="2" fillId="25" borderId="52" xfId="0" applyFont="1" applyFill="1" applyBorder="1" applyAlignment="1">
      <alignment horizontal="center"/>
    </xf>
    <xf numFmtId="0" fontId="2" fillId="25" borderId="53"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34"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35" xfId="0" applyFont="1" applyFill="1" applyBorder="1" applyAlignment="1">
      <alignment horizontal="center"/>
    </xf>
    <xf numFmtId="0" fontId="3" fillId="24" borderId="26" xfId="0" applyFont="1" applyFill="1" applyBorder="1" applyAlignment="1">
      <alignment horizontal="center"/>
    </xf>
    <xf numFmtId="0" fontId="3" fillId="24" borderId="20" xfId="0" applyFont="1" applyFill="1" applyBorder="1" applyAlignment="1">
      <alignment horizontal="center"/>
    </xf>
    <xf numFmtId="0" fontId="3" fillId="24" borderId="30" xfId="0" applyFont="1" applyFill="1" applyBorder="1" applyAlignment="1">
      <alignment horizontal="center"/>
    </xf>
    <xf numFmtId="0" fontId="3" fillId="24" borderId="49" xfId="0" applyFont="1" applyFill="1" applyBorder="1" applyAlignment="1">
      <alignment horizontal="center"/>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4" xfId="0" applyFont="1" applyFill="1" applyBorder="1" applyAlignment="1">
      <alignment horizontal="center"/>
    </xf>
    <xf numFmtId="0" fontId="1" fillId="25" borderId="29" xfId="0" applyFont="1" applyFill="1" applyBorder="1" applyAlignment="1">
      <alignment horizontal="center"/>
    </xf>
    <xf numFmtId="0" fontId="3" fillId="25" borderId="9" xfId="0" applyFont="1" applyFill="1" applyBorder="1" applyAlignment="1">
      <alignment horizontal="center"/>
    </xf>
    <xf numFmtId="0" fontId="3" fillId="25" borderId="24" xfId="0" applyFont="1" applyFill="1" applyBorder="1" applyAlignment="1">
      <alignment horizontal="center"/>
    </xf>
    <xf numFmtId="0" fontId="3" fillId="25" borderId="29" xfId="0" applyFont="1" applyFill="1" applyBorder="1" applyAlignment="1">
      <alignment horizontal="center"/>
    </xf>
    <xf numFmtId="0" fontId="1" fillId="25" borderId="9" xfId="0" applyFont="1" applyFill="1" applyBorder="1" applyAlignment="1">
      <alignment horizontal="left" vertical="center" wrapText="1"/>
    </xf>
    <xf numFmtId="0" fontId="1" fillId="25" borderId="24" xfId="0" applyFont="1" applyFill="1" applyBorder="1" applyAlignment="1">
      <alignment horizontal="left" vertical="center"/>
    </xf>
    <xf numFmtId="0" fontId="1" fillId="25" borderId="29" xfId="0" applyFont="1" applyFill="1" applyBorder="1" applyAlignment="1">
      <alignment horizontal="left" vertical="center"/>
    </xf>
    <xf numFmtId="0" fontId="2" fillId="25" borderId="9" xfId="0" applyFont="1" applyFill="1" applyBorder="1" applyAlignment="1">
      <alignment horizontal="center" wrapText="1"/>
    </xf>
    <xf numFmtId="0" fontId="2" fillId="25" borderId="24" xfId="0" applyFont="1" applyFill="1" applyBorder="1" applyAlignment="1">
      <alignment horizontal="center" wrapText="1"/>
    </xf>
    <xf numFmtId="0" fontId="2" fillId="25" borderId="29" xfId="0" applyFont="1" applyFill="1" applyBorder="1" applyAlignment="1">
      <alignment horizontal="center" wrapText="1"/>
    </xf>
    <xf numFmtId="0" fontId="3" fillId="0" borderId="31" xfId="0" applyFont="1" applyFill="1" applyBorder="1" applyAlignment="1">
      <alignment horizontal="center"/>
    </xf>
    <xf numFmtId="0" fontId="3" fillId="0" borderId="0" xfId="0" applyFont="1" applyFill="1" applyBorder="1" applyAlignment="1">
      <alignment horizontal="center"/>
    </xf>
    <xf numFmtId="0" fontId="3" fillId="0" borderId="46" xfId="0" applyFont="1" applyFill="1" applyBorder="1" applyAlignment="1">
      <alignment horizontal="center"/>
    </xf>
    <xf numFmtId="0" fontId="1" fillId="25" borderId="9" xfId="0" applyFont="1" applyFill="1" applyBorder="1" applyAlignment="1">
      <alignment horizontal="center" wrapText="1"/>
    </xf>
    <xf numFmtId="0" fontId="1" fillId="25" borderId="24" xfId="0" applyFont="1" applyFill="1" applyBorder="1" applyAlignment="1">
      <alignment horizontal="center" wrapText="1"/>
    </xf>
    <xf numFmtId="0" fontId="1" fillId="25" borderId="29" xfId="0" applyFont="1" applyFill="1" applyBorder="1" applyAlignment="1">
      <alignment horizontal="center" wrapText="1"/>
    </xf>
    <xf numFmtId="0" fontId="2" fillId="27" borderId="24"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9" xfId="0" applyFont="1" applyFill="1" applyBorder="1" applyAlignment="1">
      <alignment horizontal="center" vertical="center" wrapText="1"/>
    </xf>
    <xf numFmtId="0" fontId="2" fillId="25" borderId="9" xfId="0" applyFont="1" applyFill="1" applyBorder="1" applyAlignment="1">
      <alignment horizontal="justify" vertical="justify" wrapText="1"/>
    </xf>
    <xf numFmtId="0" fontId="2" fillId="25" borderId="24" xfId="0" applyFont="1" applyFill="1" applyBorder="1" applyAlignment="1">
      <alignment horizontal="justify" vertical="justify" wrapText="1"/>
    </xf>
    <xf numFmtId="0" fontId="2" fillId="25" borderId="29" xfId="0" applyFont="1" applyFill="1" applyBorder="1" applyAlignment="1">
      <alignment horizontal="justify" vertical="justify" wrapText="1"/>
    </xf>
    <xf numFmtId="0" fontId="3" fillId="0" borderId="9" xfId="0" applyFont="1" applyFill="1" applyBorder="1" applyAlignment="1">
      <alignment horizontal="center"/>
    </xf>
    <xf numFmtId="0" fontId="3" fillId="0" borderId="24" xfId="0" applyFont="1" applyFill="1" applyBorder="1" applyAlignment="1">
      <alignment horizontal="center"/>
    </xf>
    <xf numFmtId="0" fontId="3" fillId="0" borderId="29" xfId="0" applyFont="1" applyFill="1" applyBorder="1" applyAlignment="1">
      <alignment horizontal="center"/>
    </xf>
    <xf numFmtId="0" fontId="1" fillId="25" borderId="31" xfId="0" applyFont="1" applyFill="1" applyBorder="1" applyAlignment="1">
      <alignment horizontal="center"/>
    </xf>
    <xf numFmtId="0" fontId="1" fillId="25" borderId="0" xfId="0" applyFont="1" applyFill="1" applyBorder="1" applyAlignment="1">
      <alignment horizontal="center"/>
    </xf>
    <xf numFmtId="0" fontId="1" fillId="25" borderId="46" xfId="0" applyFont="1" applyFill="1" applyBorder="1" applyAlignment="1">
      <alignment horizontal="center"/>
    </xf>
    <xf numFmtId="0" fontId="1" fillId="25" borderId="24" xfId="0" applyFont="1" applyFill="1" applyBorder="1" applyAlignment="1">
      <alignment horizontal="left" vertical="center" wrapText="1"/>
    </xf>
    <xf numFmtId="0" fontId="1" fillId="25" borderId="29" xfId="0" applyFont="1" applyFill="1" applyBorder="1" applyAlignment="1">
      <alignment horizontal="left" vertical="center" wrapText="1"/>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44" xfId="0" applyFont="1" applyFill="1" applyBorder="1" applyAlignment="1">
      <alignment horizontal="center" vertical="center" wrapText="1"/>
    </xf>
    <xf numFmtId="0" fontId="9" fillId="24" borderId="28" xfId="0" applyFont="1" applyFill="1" applyBorder="1" applyAlignment="1">
      <alignment horizontal="center" vertical="center" wrapText="1"/>
    </xf>
    <xf numFmtId="0" fontId="9" fillId="24" borderId="45"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4" xfId="0" applyFont="1" applyFill="1" applyBorder="1" applyAlignment="1">
      <alignment horizontal="center" vertical="distributed"/>
    </xf>
    <xf numFmtId="0" fontId="2" fillId="0" borderId="24" xfId="0" applyFont="1" applyFill="1" applyBorder="1" applyAlignment="1">
      <alignment horizontal="center" vertical="distributed"/>
    </xf>
    <xf numFmtId="0" fontId="2" fillId="0" borderId="29" xfId="0" applyFont="1" applyFill="1" applyBorder="1" applyAlignment="1">
      <alignment horizontal="center" vertical="distributed"/>
    </xf>
    <xf numFmtId="0" fontId="5" fillId="0" borderId="3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40"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7" fillId="0" borderId="42" xfId="0" applyFont="1" applyFill="1" applyBorder="1" applyAlignment="1" applyProtection="1">
      <alignment vertical="center"/>
    </xf>
    <xf numFmtId="0" fontId="7" fillId="0" borderId="25" xfId="0" applyFont="1" applyFill="1" applyBorder="1" applyAlignment="1" applyProtection="1">
      <alignment vertical="center"/>
    </xf>
    <xf numFmtId="0" fontId="7" fillId="0" borderId="41"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43"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27" fillId="0" borderId="0" xfId="0" applyFont="1" applyAlignment="1">
      <alignment horizontal="center"/>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78" xfId="0" applyFont="1" applyBorder="1" applyAlignment="1">
      <alignment horizontal="center" wrapText="1"/>
    </xf>
    <xf numFmtId="0" fontId="2" fillId="0" borderId="79" xfId="0" applyFont="1" applyBorder="1" applyAlignment="1">
      <alignment horizontal="center" wrapText="1"/>
    </xf>
    <xf numFmtId="0" fontId="2" fillId="0" borderId="10" xfId="0" applyFont="1" applyBorder="1" applyAlignment="1">
      <alignment horizontal="center"/>
    </xf>
    <xf numFmtId="0" fontId="2" fillId="0" borderId="80" xfId="0" applyFont="1" applyBorder="1" applyAlignment="1">
      <alignment horizontal="center"/>
    </xf>
    <xf numFmtId="0" fontId="0" fillId="0" borderId="81" xfId="0" applyBorder="1" applyAlignment="1" applyProtection="1">
      <alignment horizontal="center" vertical="center" wrapText="1"/>
    </xf>
    <xf numFmtId="0" fontId="0" fillId="0" borderId="82" xfId="0" applyBorder="1" applyAlignment="1" applyProtection="1">
      <alignment horizontal="center" vertical="center" wrapText="1"/>
    </xf>
    <xf numFmtId="9" fontId="0" fillId="0" borderId="47" xfId="0" applyNumberFormat="1" applyBorder="1" applyAlignment="1" applyProtection="1">
      <alignment horizontal="center" vertical="center" wrapText="1"/>
      <protection locked="0"/>
    </xf>
    <xf numFmtId="9" fontId="0" fillId="0" borderId="83" xfId="0" applyNumberFormat="1" applyBorder="1" applyAlignment="1" applyProtection="1">
      <alignment horizontal="center" vertical="center" wrapText="1"/>
      <protection locked="0"/>
    </xf>
    <xf numFmtId="0" fontId="1" fillId="0" borderId="48"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84" xfId="0" applyBorder="1" applyAlignment="1" applyProtection="1">
      <alignment horizontal="justify" vertical="center"/>
      <protection locked="0"/>
    </xf>
    <xf numFmtId="0" fontId="0" fillId="0" borderId="85" xfId="0" applyBorder="1" applyAlignment="1" applyProtection="1">
      <alignment horizontal="justify" vertical="center"/>
      <protection locked="0"/>
    </xf>
    <xf numFmtId="0" fontId="0" fillId="0" borderId="28" xfId="0" applyBorder="1" applyAlignment="1" applyProtection="1">
      <alignment horizontal="justify" vertical="center"/>
      <protection locked="0"/>
    </xf>
    <xf numFmtId="0" fontId="0" fillId="0" borderId="86" xfId="0" applyBorder="1" applyAlignment="1" applyProtection="1">
      <alignment horizontal="justify" vertical="center"/>
      <protection locked="0"/>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25" fillId="0" borderId="64" xfId="0" applyFont="1" applyBorder="1" applyAlignment="1">
      <alignment horizontal="center"/>
    </xf>
    <xf numFmtId="0" fontId="0" fillId="0" borderId="65" xfId="0" applyBorder="1" applyAlignment="1">
      <alignment horizontal="left"/>
    </xf>
    <xf numFmtId="0" fontId="0" fillId="0" borderId="66" xfId="0" applyBorder="1" applyAlignment="1">
      <alignment horizontal="left"/>
    </xf>
    <xf numFmtId="0" fontId="0" fillId="0" borderId="67" xfId="0" applyBorder="1" applyAlignment="1">
      <alignment horizontal="left"/>
    </xf>
    <xf numFmtId="0" fontId="25" fillId="0" borderId="68" xfId="0" applyFont="1" applyBorder="1" applyAlignment="1">
      <alignment horizontal="center"/>
    </xf>
    <xf numFmtId="0" fontId="0" fillId="0" borderId="69" xfId="0" applyBorder="1" applyAlignment="1">
      <alignment horizontal="left"/>
    </xf>
    <xf numFmtId="0" fontId="0" fillId="0" borderId="55" xfId="0" applyBorder="1" applyAlignment="1">
      <alignment horizontal="left"/>
    </xf>
    <xf numFmtId="0" fontId="0" fillId="0" borderId="70" xfId="0" applyBorder="1" applyAlignment="1">
      <alignment horizontal="left"/>
    </xf>
    <xf numFmtId="0" fontId="26" fillId="0" borderId="71" xfId="0" applyFont="1" applyBorder="1" applyAlignment="1">
      <alignment horizontal="center"/>
    </xf>
    <xf numFmtId="0" fontId="0" fillId="0" borderId="72" xfId="0" applyBorder="1" applyAlignment="1">
      <alignment horizontal="left"/>
    </xf>
    <xf numFmtId="0" fontId="0" fillId="0" borderId="73" xfId="0" applyBorder="1" applyAlignment="1">
      <alignment horizontal="left"/>
    </xf>
    <xf numFmtId="0" fontId="0" fillId="0" borderId="74" xfId="0" applyBorder="1" applyAlignment="1">
      <alignment horizontal="left"/>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4" xfId="0" applyFont="1" applyFill="1" applyBorder="1" applyAlignment="1">
      <alignment horizontal="center" vertical="center"/>
    </xf>
    <xf numFmtId="0" fontId="1" fillId="25" borderId="29" xfId="0" applyFont="1" applyFill="1" applyBorder="1" applyAlignment="1">
      <alignment horizontal="center" vertical="center"/>
    </xf>
    <xf numFmtId="0" fontId="1" fillId="25" borderId="9" xfId="0" applyFont="1" applyFill="1" applyBorder="1" applyAlignment="1">
      <alignment horizontal="center" vertical="center"/>
    </xf>
    <xf numFmtId="0" fontId="36" fillId="0" borderId="37" xfId="0" applyFont="1" applyFill="1" applyBorder="1" applyAlignment="1" applyProtection="1">
      <alignment horizontal="center" vertical="center"/>
    </xf>
    <xf numFmtId="0" fontId="36" fillId="0" borderId="38" xfId="0" applyFont="1" applyFill="1" applyBorder="1" applyAlignment="1" applyProtection="1">
      <alignment horizontal="center" vertical="center"/>
    </xf>
    <xf numFmtId="0" fontId="36" fillId="0" borderId="39"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40"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41" xfId="0" applyFont="1" applyFill="1" applyBorder="1" applyAlignment="1" applyProtection="1">
      <alignment horizontal="center" vertical="center"/>
    </xf>
    <xf numFmtId="0" fontId="38" fillId="0" borderId="42" xfId="0" applyFont="1" applyFill="1" applyBorder="1" applyAlignment="1" applyProtection="1">
      <alignment vertical="center"/>
    </xf>
    <xf numFmtId="0" fontId="38" fillId="0" borderId="25" xfId="0" applyFont="1" applyFill="1" applyBorder="1" applyAlignment="1" applyProtection="1">
      <alignment vertical="center"/>
    </xf>
    <xf numFmtId="0" fontId="38" fillId="0" borderId="41"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43"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44" xfId="0" applyFont="1" applyFill="1" applyBorder="1" applyAlignment="1" applyProtection="1">
      <alignment horizontal="center" vertical="center" wrapText="1"/>
    </xf>
    <xf numFmtId="0" fontId="9" fillId="24" borderId="28" xfId="0" applyFont="1" applyFill="1" applyBorder="1" applyAlignment="1" applyProtection="1">
      <alignment horizontal="center" vertical="center" wrapText="1"/>
    </xf>
    <xf numFmtId="0" fontId="9" fillId="24" borderId="45"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9" fillId="0" borderId="9" xfId="32" applyFont="1" applyFill="1" applyBorder="1" applyAlignment="1" applyProtection="1">
      <alignment horizontal="center" vertical="distributed"/>
    </xf>
    <xf numFmtId="0" fontId="39" fillId="0" borderId="24" xfId="32" applyFont="1" applyFill="1" applyBorder="1" applyAlignment="1" applyProtection="1">
      <alignment horizontal="center" vertical="distributed"/>
    </xf>
    <xf numFmtId="0" fontId="39" fillId="0" borderId="29" xfId="32" applyFont="1" applyFill="1" applyBorder="1" applyAlignment="1" applyProtection="1">
      <alignment horizontal="center" vertical="distributed"/>
    </xf>
    <xf numFmtId="0" fontId="3" fillId="24" borderId="9" xfId="32" applyFont="1" applyFill="1" applyBorder="1" applyAlignment="1" applyProtection="1">
      <alignment horizontal="center" vertical="distributed"/>
    </xf>
    <xf numFmtId="0" fontId="3" fillId="24" borderId="24" xfId="32" applyFont="1" applyFill="1" applyBorder="1" applyAlignment="1" applyProtection="1">
      <alignment horizontal="center" vertical="distributed"/>
    </xf>
    <xf numFmtId="0" fontId="39" fillId="0" borderId="9" xfId="0" applyFont="1" applyFill="1" applyBorder="1" applyAlignment="1" applyProtection="1">
      <alignment horizontal="center" vertical="center"/>
    </xf>
    <xf numFmtId="0" fontId="39" fillId="0" borderId="24" xfId="0" applyFont="1" applyFill="1" applyBorder="1" applyAlignment="1" applyProtection="1">
      <alignment horizontal="center" vertical="center"/>
    </xf>
    <xf numFmtId="0" fontId="39" fillId="0" borderId="29" xfId="0" applyFont="1" applyFill="1" applyBorder="1" applyAlignment="1" applyProtection="1">
      <alignment horizontal="center" vertical="center"/>
    </xf>
    <xf numFmtId="0" fontId="1" fillId="25" borderId="31"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46" xfId="32" applyFont="1" applyFill="1" applyBorder="1" applyAlignment="1" applyProtection="1">
      <alignment horizontal="center"/>
    </xf>
    <xf numFmtId="0" fontId="39" fillId="25" borderId="24" xfId="32" applyFont="1" applyFill="1" applyBorder="1" applyAlignment="1" applyProtection="1">
      <alignment horizontal="center"/>
    </xf>
    <xf numFmtId="0" fontId="39" fillId="25" borderId="29"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39" fillId="0" borderId="9" xfId="32" applyFont="1" applyFill="1" applyBorder="1" applyAlignment="1" applyProtection="1">
      <alignment horizontal="center" vertical="center"/>
    </xf>
    <xf numFmtId="0" fontId="39" fillId="0" borderId="24" xfId="32" applyFont="1" applyFill="1" applyBorder="1" applyAlignment="1" applyProtection="1">
      <alignment horizontal="center" vertical="center"/>
    </xf>
    <xf numFmtId="0" fontId="39" fillId="0" borderId="29" xfId="32" applyFont="1" applyFill="1" applyBorder="1" applyAlignment="1" applyProtection="1">
      <alignment horizontal="center" vertical="center"/>
    </xf>
    <xf numFmtId="0" fontId="0" fillId="25" borderId="0" xfId="0" applyFill="1" applyProtection="1">
      <protection locked="0"/>
    </xf>
    <xf numFmtId="0" fontId="3" fillId="25" borderId="28" xfId="32" applyFont="1" applyFill="1" applyBorder="1" applyAlignment="1" applyProtection="1">
      <alignment horizontal="center"/>
    </xf>
    <xf numFmtId="0" fontId="3" fillId="25" borderId="45" xfId="32" applyFont="1" applyFill="1" applyBorder="1" applyAlignment="1" applyProtection="1">
      <alignment horizontal="center"/>
    </xf>
    <xf numFmtId="0" fontId="42" fillId="0" borderId="9" xfId="0" applyFont="1" applyFill="1" applyBorder="1" applyAlignment="1" applyProtection="1">
      <alignment horizontal="justify" vertical="center" wrapText="1"/>
    </xf>
    <xf numFmtId="0" fontId="42" fillId="0" borderId="24" xfId="0" applyFont="1" applyFill="1" applyBorder="1" applyAlignment="1" applyProtection="1">
      <alignment horizontal="justify" vertical="center" wrapText="1"/>
    </xf>
    <xf numFmtId="0" fontId="42" fillId="0" borderId="29" xfId="0" applyFont="1" applyFill="1" applyBorder="1" applyAlignment="1" applyProtection="1">
      <alignment horizontal="justify" vertical="center" wrapText="1"/>
    </xf>
    <xf numFmtId="0" fontId="3" fillId="25" borderId="9" xfId="32" applyFont="1" applyFill="1" applyBorder="1" applyAlignment="1" applyProtection="1">
      <alignment horizontal="center"/>
    </xf>
    <xf numFmtId="0" fontId="3" fillId="25" borderId="24" xfId="32" applyFont="1" applyFill="1" applyBorder="1" applyAlignment="1" applyProtection="1">
      <alignment horizontal="center"/>
    </xf>
    <xf numFmtId="0" fontId="3" fillId="25" borderId="29" xfId="32" applyFont="1" applyFill="1" applyBorder="1" applyAlignment="1" applyProtection="1">
      <alignment horizontal="center"/>
    </xf>
    <xf numFmtId="0" fontId="39" fillId="0" borderId="9" xfId="0" applyFont="1" applyFill="1" applyBorder="1" applyAlignment="1" applyProtection="1">
      <alignment horizontal="center" vertical="center" wrapText="1"/>
    </xf>
    <xf numFmtId="0" fontId="39" fillId="0" borderId="24" xfId="0" applyFont="1" applyFill="1" applyBorder="1" applyAlignment="1" applyProtection="1">
      <alignment horizontal="center" vertical="center" wrapText="1"/>
    </xf>
    <xf numFmtId="0" fontId="39" fillId="0" borderId="29"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vertical="center"/>
    </xf>
    <xf numFmtId="0" fontId="3" fillId="24" borderId="24" xfId="0" applyFont="1" applyFill="1" applyBorder="1" applyAlignment="1" applyProtection="1">
      <alignment horizontal="center" vertical="center"/>
    </xf>
    <xf numFmtId="0" fontId="3" fillId="24" borderId="29" xfId="0" applyFont="1" applyFill="1" applyBorder="1" applyAlignment="1" applyProtection="1">
      <alignment horizontal="center" vertical="center"/>
    </xf>
    <xf numFmtId="0" fontId="3" fillId="0" borderId="9"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29" xfId="0" applyFont="1" applyFill="1" applyBorder="1" applyAlignment="1" applyProtection="1">
      <alignment horizontal="center"/>
    </xf>
    <xf numFmtId="0" fontId="39" fillId="25" borderId="9" xfId="32" applyFont="1" applyFill="1" applyBorder="1" applyAlignment="1" applyProtection="1">
      <alignment horizontal="center" vertical="center" wrapText="1"/>
    </xf>
    <xf numFmtId="0" fontId="39" fillId="25" borderId="24" xfId="32" applyFont="1" applyFill="1" applyBorder="1" applyAlignment="1" applyProtection="1">
      <alignment horizontal="center" vertical="center"/>
    </xf>
    <xf numFmtId="0" fontId="39" fillId="25" borderId="29" xfId="32" applyFont="1" applyFill="1" applyBorder="1" applyAlignment="1" applyProtection="1">
      <alignment horizontal="center" vertical="center"/>
    </xf>
    <xf numFmtId="0" fontId="2" fillId="0" borderId="9" xfId="32" applyFont="1" applyFill="1" applyBorder="1" applyAlignment="1" applyProtection="1">
      <alignment horizontal="justify" vertical="center" wrapText="1"/>
    </xf>
    <xf numFmtId="0" fontId="58" fillId="0" borderId="24" xfId="32" applyFont="1" applyFill="1" applyBorder="1" applyAlignment="1" applyProtection="1">
      <alignment horizontal="justify" vertical="center"/>
    </xf>
    <xf numFmtId="0" fontId="58" fillId="0" borderId="29"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4" xfId="0" applyFont="1" applyFill="1" applyBorder="1" applyAlignment="1" applyProtection="1">
      <alignment horizontal="center"/>
    </xf>
    <xf numFmtId="0" fontId="3" fillId="25" borderId="29" xfId="0" applyFont="1" applyFill="1" applyBorder="1" applyAlignment="1" applyProtection="1">
      <alignment horizontal="center"/>
    </xf>
    <xf numFmtId="9" fontId="61" fillId="25" borderId="9" xfId="0" applyNumberFormat="1" applyFont="1" applyFill="1" applyBorder="1" applyAlignment="1" applyProtection="1">
      <alignment horizontal="center" wrapText="1"/>
    </xf>
    <xf numFmtId="0" fontId="61" fillId="25" borderId="24" xfId="0" applyFont="1" applyFill="1" applyBorder="1" applyAlignment="1" applyProtection="1">
      <alignment horizontal="center" wrapText="1"/>
    </xf>
    <xf numFmtId="0" fontId="61" fillId="25" borderId="29" xfId="0" applyFont="1" applyFill="1" applyBorder="1" applyAlignment="1" applyProtection="1">
      <alignment horizontal="center" wrapText="1"/>
    </xf>
    <xf numFmtId="0" fontId="3" fillId="0" borderId="3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46" xfId="0" applyFont="1" applyFill="1" applyBorder="1" applyAlignment="1" applyProtection="1">
      <alignment horizontal="center"/>
    </xf>
    <xf numFmtId="0" fontId="2" fillId="25" borderId="20" xfId="0" applyFont="1" applyFill="1" applyBorder="1" applyAlignment="1" applyProtection="1">
      <alignment horizontal="center" wrapText="1"/>
    </xf>
    <xf numFmtId="0" fontId="2" fillId="27" borderId="20" xfId="0" applyFont="1" applyFill="1" applyBorder="1" applyAlignment="1" applyProtection="1">
      <alignment horizontal="center" wrapText="1"/>
    </xf>
    <xf numFmtId="0" fontId="2" fillId="28" borderId="20"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29" xfId="32" applyFont="1" applyFill="1" applyBorder="1" applyAlignment="1" applyProtection="1">
      <alignment horizontal="center"/>
    </xf>
    <xf numFmtId="0" fontId="2" fillId="25" borderId="9" xfId="32" applyFont="1" applyFill="1" applyBorder="1" applyAlignment="1" applyProtection="1">
      <alignment horizontal="center" wrapText="1"/>
    </xf>
    <xf numFmtId="0" fontId="3" fillId="24" borderId="34" xfId="0" applyFont="1" applyFill="1" applyBorder="1" applyAlignment="1" applyProtection="1">
      <alignment horizont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35" xfId="0" applyFont="1" applyFill="1" applyBorder="1" applyAlignment="1" applyProtection="1">
      <alignment horizontal="center"/>
    </xf>
    <xf numFmtId="0" fontId="1" fillId="25" borderId="27" xfId="32" applyFont="1" applyFill="1" applyBorder="1" applyAlignment="1" applyProtection="1">
      <alignment horizontal="center" vertical="center"/>
    </xf>
    <xf numFmtId="0" fontId="1" fillId="25" borderId="88" xfId="32" applyFont="1" applyFill="1" applyBorder="1" applyAlignment="1" applyProtection="1">
      <alignment horizontal="center" vertical="center"/>
    </xf>
    <xf numFmtId="0" fontId="1" fillId="25" borderId="40" xfId="32" applyFont="1" applyFill="1" applyBorder="1" applyAlignment="1" applyProtection="1">
      <alignment horizontal="center" vertical="center"/>
    </xf>
    <xf numFmtId="0" fontId="1" fillId="25" borderId="27" xfId="32" applyFont="1" applyFill="1" applyBorder="1" applyAlignment="1" applyProtection="1">
      <alignment vertical="center" wrapText="1"/>
    </xf>
    <xf numFmtId="0" fontId="1" fillId="25" borderId="88" xfId="32" applyFont="1" applyFill="1" applyBorder="1" applyAlignment="1" applyProtection="1">
      <alignment vertical="center" wrapText="1"/>
    </xf>
    <xf numFmtId="0" fontId="1" fillId="25" borderId="89" xfId="32" applyFont="1" applyFill="1" applyBorder="1" applyAlignment="1" applyProtection="1">
      <alignment vertical="center" wrapText="1"/>
    </xf>
    <xf numFmtId="0" fontId="1" fillId="25" borderId="50" xfId="32" applyFont="1" applyFill="1" applyBorder="1" applyAlignment="1" applyProtection="1">
      <alignment horizontal="center" vertical="center"/>
    </xf>
    <xf numFmtId="0" fontId="1" fillId="25" borderId="51" xfId="32" applyFont="1" applyFill="1" applyBorder="1" applyAlignment="1" applyProtection="1">
      <alignment horizontal="center" vertical="center"/>
    </xf>
    <xf numFmtId="0" fontId="1" fillId="25" borderId="52" xfId="32" applyFont="1" applyFill="1" applyBorder="1" applyAlignment="1" applyProtection="1">
      <alignment horizontal="center" vertical="center"/>
    </xf>
    <xf numFmtId="0" fontId="1" fillId="25" borderId="54" xfId="32" applyFont="1" applyFill="1" applyBorder="1" applyAlignment="1" applyProtection="1">
      <alignment horizontal="center" vertical="center"/>
    </xf>
    <xf numFmtId="0" fontId="1" fillId="25" borderId="55" xfId="32" applyFont="1" applyFill="1" applyBorder="1" applyAlignment="1" applyProtection="1">
      <alignment horizontal="center" vertical="center"/>
    </xf>
    <xf numFmtId="0" fontId="1" fillId="25" borderId="42" xfId="32" applyFont="1" applyFill="1" applyBorder="1" applyAlignment="1" applyProtection="1">
      <alignment horizontal="center" vertical="center"/>
    </xf>
    <xf numFmtId="0" fontId="1" fillId="25" borderId="50" xfId="32" applyFont="1" applyFill="1" applyBorder="1" applyAlignment="1" applyProtection="1">
      <alignment vertical="center" wrapText="1"/>
    </xf>
    <xf numFmtId="0" fontId="1" fillId="25" borderId="51" xfId="32" applyFont="1" applyFill="1" applyBorder="1" applyAlignment="1" applyProtection="1">
      <alignment vertical="center" wrapText="1"/>
    </xf>
    <xf numFmtId="0" fontId="1" fillId="25" borderId="53" xfId="32" applyFont="1" applyFill="1" applyBorder="1" applyAlignment="1" applyProtection="1">
      <alignment vertical="center" wrapText="1"/>
    </xf>
    <xf numFmtId="0" fontId="2" fillId="25" borderId="25" xfId="0" applyFont="1" applyFill="1" applyBorder="1" applyAlignment="1" applyProtection="1">
      <alignment horizontal="center" wrapText="1"/>
    </xf>
    <xf numFmtId="0" fontId="2" fillId="25" borderId="41" xfId="0" applyFont="1" applyFill="1" applyBorder="1" applyAlignment="1" applyProtection="1">
      <alignment horizontal="center" wrapText="1"/>
    </xf>
    <xf numFmtId="0" fontId="2" fillId="29" borderId="12" xfId="32" applyFont="1" applyFill="1" applyBorder="1" applyAlignment="1" applyProtection="1">
      <alignment horizontal="left" vertical="center" wrapText="1"/>
      <protection locked="0"/>
    </xf>
    <xf numFmtId="0" fontId="2" fillId="29" borderId="11" xfId="32" applyFont="1" applyFill="1" applyBorder="1" applyAlignment="1" applyProtection="1">
      <alignment horizontal="left" vertical="center" wrapText="1"/>
      <protection locked="0"/>
    </xf>
    <xf numFmtId="0" fontId="2" fillId="29" borderId="13" xfId="32" applyFont="1" applyFill="1" applyBorder="1" applyAlignment="1" applyProtection="1">
      <alignment horizontal="left" vertical="center" wrapText="1"/>
      <protection locked="0"/>
    </xf>
    <xf numFmtId="0" fontId="1" fillId="0" borderId="44" xfId="32" applyFont="1" applyFill="1" applyBorder="1" applyAlignment="1" applyProtection="1">
      <alignment horizontal="left" vertical="center" wrapText="1"/>
      <protection locked="0"/>
    </xf>
    <xf numFmtId="0" fontId="1" fillId="0" borderId="28" xfId="32" applyFont="1" applyFill="1" applyBorder="1" applyAlignment="1" applyProtection="1">
      <alignment horizontal="left" vertical="center" wrapText="1"/>
      <protection locked="0"/>
    </xf>
    <xf numFmtId="0" fontId="1" fillId="0" borderId="45" xfId="32" applyFont="1" applyFill="1" applyBorder="1" applyAlignment="1" applyProtection="1">
      <alignment horizontal="left" vertical="center" wrapText="1"/>
      <protection locked="0"/>
    </xf>
    <xf numFmtId="0" fontId="3" fillId="25" borderId="17" xfId="0" applyFont="1" applyFill="1" applyBorder="1" applyAlignment="1" applyProtection="1">
      <alignment horizontal="center" wrapText="1"/>
    </xf>
    <xf numFmtId="0" fontId="3" fillId="25" borderId="18" xfId="0" applyFont="1" applyFill="1" applyBorder="1" applyAlignment="1" applyProtection="1">
      <alignment horizontal="center" wrapText="1"/>
    </xf>
    <xf numFmtId="0" fontId="40" fillId="24" borderId="9" xfId="0" applyFont="1" applyFill="1" applyBorder="1" applyAlignment="1" applyProtection="1">
      <alignment horizontal="center"/>
    </xf>
    <xf numFmtId="0" fontId="40" fillId="24" borderId="24" xfId="0" applyFont="1" applyFill="1" applyBorder="1" applyAlignment="1" applyProtection="1">
      <alignment horizontal="center"/>
    </xf>
    <xf numFmtId="0" fontId="40" fillId="24" borderId="29" xfId="0" applyFont="1" applyFill="1" applyBorder="1" applyAlignment="1" applyProtection="1">
      <alignment horizontal="center"/>
    </xf>
    <xf numFmtId="0" fontId="3" fillId="24" borderId="59" xfId="32" applyFont="1" applyFill="1" applyBorder="1" applyAlignment="1" applyProtection="1">
      <alignment horizontal="left" vertical="center" wrapText="1"/>
    </xf>
    <xf numFmtId="0" fontId="3" fillId="24" borderId="60" xfId="32" applyFont="1" applyFill="1" applyBorder="1" applyAlignment="1" applyProtection="1">
      <alignment horizontal="left" vertical="center" wrapText="1"/>
    </xf>
    <xf numFmtId="0" fontId="40" fillId="24" borderId="9" xfId="0" applyFont="1" applyFill="1" applyBorder="1" applyAlignment="1" applyProtection="1">
      <alignment horizontal="center" vertical="center"/>
    </xf>
    <xf numFmtId="0" fontId="40" fillId="24" borderId="24" xfId="0" applyFont="1" applyFill="1" applyBorder="1" applyAlignment="1" applyProtection="1">
      <alignment horizontal="center" vertical="center"/>
    </xf>
    <xf numFmtId="0" fontId="40" fillId="24" borderId="29" xfId="0" applyFont="1" applyFill="1" applyBorder="1" applyAlignment="1" applyProtection="1">
      <alignment horizontal="center" vertical="center"/>
    </xf>
    <xf numFmtId="0" fontId="2" fillId="25" borderId="9" xfId="32" applyFont="1" applyFill="1" applyBorder="1" applyAlignment="1" applyProtection="1">
      <alignment horizontal="center" vertical="center"/>
      <protection locked="0"/>
    </xf>
    <xf numFmtId="0" fontId="2" fillId="25" borderId="24" xfId="32" applyFont="1" applyFill="1" applyBorder="1" applyAlignment="1" applyProtection="1">
      <alignment horizontal="center" vertical="center"/>
      <protection locked="0"/>
    </xf>
    <xf numFmtId="0" fontId="2" fillId="25" borderId="29" xfId="32" applyFont="1" applyFill="1" applyBorder="1" applyAlignment="1" applyProtection="1">
      <alignment horizontal="center" vertical="center"/>
      <protection locked="0"/>
    </xf>
    <xf numFmtId="0" fontId="2" fillId="0" borderId="24" xfId="32" applyFont="1" applyFill="1" applyBorder="1" applyAlignment="1" applyProtection="1">
      <alignment horizontal="center" vertical="center" wrapText="1"/>
      <protection locked="0"/>
    </xf>
    <xf numFmtId="0" fontId="2" fillId="0" borderId="29" xfId="32" applyFont="1" applyFill="1" applyBorder="1" applyAlignment="1" applyProtection="1">
      <alignment horizontal="center"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46" xfId="0" applyFont="1" applyFill="1" applyBorder="1" applyAlignment="1" applyProtection="1">
      <alignment horizontal="center" vertical="center"/>
    </xf>
    <xf numFmtId="0" fontId="31" fillId="25" borderId="44" xfId="0" applyFont="1" applyFill="1" applyBorder="1" applyAlignment="1" applyProtection="1">
      <alignment horizontal="center" vertical="center"/>
    </xf>
    <xf numFmtId="0" fontId="31" fillId="25" borderId="28" xfId="0" applyFont="1" applyFill="1" applyBorder="1" applyAlignment="1" applyProtection="1">
      <alignment horizontal="center" vertical="center"/>
    </xf>
    <xf numFmtId="0" fontId="31" fillId="25" borderId="45"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59" xfId="0" applyFont="1" applyFill="1" applyBorder="1" applyAlignment="1" applyProtection="1">
      <alignment horizontal="left" vertical="center" wrapText="1"/>
      <protection locked="0"/>
    </xf>
    <xf numFmtId="0" fontId="3" fillId="24" borderId="87" xfId="0" applyFont="1" applyFill="1" applyBorder="1" applyAlignment="1" applyProtection="1">
      <alignment horizontal="left" vertical="center" wrapText="1"/>
      <protection locked="0"/>
    </xf>
    <xf numFmtId="0" fontId="3" fillId="24" borderId="60" xfId="0" applyFont="1" applyFill="1" applyBorder="1" applyAlignment="1" applyProtection="1">
      <alignment horizontal="left" vertical="center" wrapText="1"/>
      <protection locked="0"/>
    </xf>
    <xf numFmtId="0" fontId="1" fillId="29" borderId="44" xfId="32" applyFont="1" applyFill="1" applyBorder="1" applyAlignment="1" applyProtection="1">
      <alignment horizontal="left" vertical="center" wrapText="1"/>
    </xf>
    <xf numFmtId="0" fontId="1" fillId="29" borderId="28" xfId="32" applyFont="1" applyFill="1" applyBorder="1" applyAlignment="1" applyProtection="1">
      <alignment horizontal="left" vertical="center" wrapText="1"/>
    </xf>
    <xf numFmtId="0" fontId="1" fillId="29" borderId="45" xfId="32" applyFont="1" applyFill="1" applyBorder="1" applyAlignment="1" applyProtection="1">
      <alignment horizontal="left" vertical="center" wrapText="1"/>
    </xf>
    <xf numFmtId="0" fontId="1" fillId="0" borderId="25" xfId="32" applyBorder="1" applyAlignment="1" applyProtection="1">
      <alignment horizontal="center" vertical="center"/>
    </xf>
    <xf numFmtId="0" fontId="25" fillId="0" borderId="25" xfId="32" applyFont="1" applyBorder="1" applyAlignment="1" applyProtection="1">
      <alignment horizontal="center" vertical="center"/>
    </xf>
    <xf numFmtId="0" fontId="1"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27" fillId="29" borderId="0" xfId="32" applyFont="1" applyFill="1" applyAlignment="1" applyProtection="1">
      <alignment horizontal="center"/>
    </xf>
    <xf numFmtId="0" fontId="57" fillId="32" borderId="33" xfId="32" applyFont="1" applyFill="1" applyBorder="1" applyAlignment="1" applyProtection="1">
      <alignment horizontal="center" vertical="center" wrapText="1"/>
    </xf>
    <xf numFmtId="0" fontId="57" fillId="32" borderId="94" xfId="32" applyFont="1" applyFill="1" applyBorder="1" applyAlignment="1" applyProtection="1">
      <alignment horizontal="center" vertical="center" wrapText="1"/>
    </xf>
    <xf numFmtId="0" fontId="57" fillId="32" borderId="25" xfId="32" applyFont="1" applyFill="1" applyBorder="1" applyAlignment="1" applyProtection="1">
      <alignment horizontal="center" vertical="center" wrapText="1"/>
    </xf>
    <xf numFmtId="0" fontId="57" fillId="32" borderId="36" xfId="32" applyFont="1" applyFill="1" applyBorder="1" applyAlignment="1" applyProtection="1">
      <alignment horizontal="center" vertical="center" wrapText="1"/>
    </xf>
    <xf numFmtId="0" fontId="57" fillId="32" borderId="93" xfId="32" applyFont="1" applyFill="1" applyBorder="1" applyAlignment="1" applyProtection="1">
      <alignment horizontal="center" vertical="center" wrapText="1"/>
    </xf>
    <xf numFmtId="0" fontId="57" fillId="32" borderId="91" xfId="32" applyFont="1" applyFill="1" applyBorder="1" applyAlignment="1" applyProtection="1">
      <alignment horizontal="center" vertical="center" wrapText="1"/>
    </xf>
    <xf numFmtId="0" fontId="57" fillId="32" borderId="92" xfId="32" applyFont="1" applyFill="1" applyBorder="1" applyAlignment="1" applyProtection="1">
      <alignment horizontal="center" vertical="center" wrapText="1"/>
    </xf>
    <xf numFmtId="0" fontId="1" fillId="0" borderId="25" xfId="32" applyFont="1" applyFill="1" applyBorder="1" applyAlignment="1" applyProtection="1">
      <alignment horizontal="center" vertical="center" wrapText="1"/>
    </xf>
    <xf numFmtId="10" fontId="2" fillId="36" borderId="90" xfId="32" applyNumberFormat="1" applyFont="1" applyFill="1" applyBorder="1" applyAlignment="1" applyProtection="1">
      <alignment horizontal="center" vertical="center" wrapText="1"/>
    </xf>
    <xf numFmtId="10" fontId="2" fillId="36" borderId="18" xfId="32" applyNumberFormat="1" applyFont="1" applyFill="1" applyBorder="1" applyAlignment="1" applyProtection="1">
      <alignment horizontal="center" vertical="center" wrapText="1"/>
    </xf>
    <xf numFmtId="49" fontId="1" fillId="0" borderId="91" xfId="32" applyNumberFormat="1" applyFont="1" applyFill="1" applyBorder="1" applyAlignment="1" applyProtection="1">
      <alignment horizontal="left" vertical="center" wrapText="1"/>
      <protection locked="0"/>
    </xf>
    <xf numFmtId="49" fontId="1" fillId="0" borderId="92" xfId="32" applyNumberFormat="1" applyFont="1" applyFill="1" applyBorder="1" applyAlignment="1" applyProtection="1">
      <alignment horizontal="left" vertical="center" wrapText="1"/>
      <protection locked="0"/>
    </xf>
    <xf numFmtId="0" fontId="2" fillId="29" borderId="12" xfId="32" applyFont="1" applyFill="1" applyBorder="1" applyAlignment="1" applyProtection="1">
      <alignment horizontal="justify" vertical="center" wrapText="1"/>
      <protection locked="0"/>
    </xf>
    <xf numFmtId="0" fontId="2" fillId="29" borderId="11" xfId="32" applyFont="1" applyFill="1" applyBorder="1" applyAlignment="1" applyProtection="1">
      <alignment horizontal="justify" vertical="center" wrapText="1"/>
      <protection locked="0"/>
    </xf>
    <xf numFmtId="0" fontId="2" fillId="29" borderId="13" xfId="32" applyFont="1" applyFill="1" applyBorder="1" applyAlignment="1" applyProtection="1">
      <alignment horizontal="justify" vertical="center" wrapText="1"/>
      <protection locked="0"/>
    </xf>
    <xf numFmtId="0" fontId="2" fillId="29" borderId="12" xfId="32" applyFont="1" applyFill="1" applyBorder="1" applyAlignment="1" applyProtection="1">
      <alignment horizontal="left" vertical="top" wrapText="1"/>
      <protection locked="0"/>
    </xf>
    <xf numFmtId="0" fontId="2" fillId="29" borderId="11" xfId="32" applyFont="1" applyFill="1" applyBorder="1" applyAlignment="1" applyProtection="1">
      <alignment horizontal="left" vertical="top" wrapText="1"/>
      <protection locked="0"/>
    </xf>
    <xf numFmtId="0" fontId="2" fillId="29" borderId="13" xfId="32" applyFont="1" applyFill="1" applyBorder="1" applyAlignment="1" applyProtection="1">
      <alignment horizontal="left" vertical="top" wrapText="1"/>
      <protection locked="0"/>
    </xf>
    <xf numFmtId="49" fontId="1" fillId="29" borderId="44" xfId="32" applyNumberFormat="1" applyFont="1" applyFill="1" applyBorder="1" applyAlignment="1" applyProtection="1">
      <alignment horizontal="left" vertical="center" wrapText="1"/>
    </xf>
    <xf numFmtId="49" fontId="1" fillId="29" borderId="28" xfId="32" applyNumberFormat="1" applyFont="1" applyFill="1" applyBorder="1" applyAlignment="1" applyProtection="1">
      <alignment horizontal="left" vertical="center" wrapText="1"/>
    </xf>
    <xf numFmtId="49" fontId="1" fillId="29" borderId="45" xfId="32" applyNumberFormat="1" applyFont="1" applyFill="1" applyBorder="1" applyAlignment="1" applyProtection="1">
      <alignment horizontal="left" vertical="center" wrapText="1"/>
    </xf>
    <xf numFmtId="0" fontId="1" fillId="25" borderId="50" xfId="32" applyFont="1" applyFill="1" applyBorder="1" applyAlignment="1" applyProtection="1">
      <alignment horizontal="center" vertical="center" wrapText="1"/>
    </xf>
    <xf numFmtId="0" fontId="1" fillId="25" borderId="51" xfId="32" applyFont="1" applyFill="1" applyBorder="1" applyAlignment="1" applyProtection="1">
      <alignment horizontal="center" vertical="center" wrapText="1"/>
    </xf>
    <xf numFmtId="0" fontId="1" fillId="25" borderId="52" xfId="32" applyFont="1" applyFill="1" applyBorder="1" applyAlignment="1" applyProtection="1">
      <alignment horizontal="center" vertical="center" wrapText="1"/>
    </xf>
    <xf numFmtId="10" fontId="2" fillId="36" borderId="19" xfId="32" applyNumberFormat="1" applyFont="1" applyFill="1" applyBorder="1" applyAlignment="1" applyProtection="1">
      <alignment horizontal="center" vertical="center" wrapText="1"/>
    </xf>
    <xf numFmtId="9" fontId="2" fillId="36" borderId="19" xfId="32" applyNumberFormat="1" applyFont="1" applyFill="1" applyBorder="1" applyAlignment="1" applyProtection="1">
      <alignment horizontal="center" vertical="center" wrapText="1"/>
    </xf>
    <xf numFmtId="9" fontId="2" fillId="36" borderId="18" xfId="32" applyNumberFormat="1" applyFont="1" applyFill="1" applyBorder="1" applyAlignment="1" applyProtection="1">
      <alignment horizontal="center" vertical="center" wrapText="1"/>
    </xf>
    <xf numFmtId="49" fontId="1" fillId="0" borderId="96" xfId="32" applyNumberFormat="1" applyFont="1" applyFill="1" applyBorder="1" applyAlignment="1" applyProtection="1">
      <alignment horizontal="left" vertical="center" wrapText="1"/>
      <protection locked="0"/>
    </xf>
    <xf numFmtId="0" fontId="57" fillId="32" borderId="95" xfId="32" applyFont="1" applyFill="1" applyBorder="1" applyAlignment="1" applyProtection="1">
      <alignment horizontal="center" vertical="center" wrapText="1"/>
    </xf>
    <xf numFmtId="0" fontId="1" fillId="0" borderId="15" xfId="32" applyFont="1" applyFill="1" applyBorder="1" applyAlignment="1" applyProtection="1">
      <alignment horizontal="center" vertical="center" wrapText="1"/>
    </xf>
    <xf numFmtId="0" fontId="1" fillId="0" borderId="14" xfId="32" applyFont="1" applyFill="1" applyBorder="1" applyAlignment="1" applyProtection="1">
      <alignment horizontal="center" vertical="center" wrapText="1"/>
    </xf>
    <xf numFmtId="49" fontId="45" fillId="29" borderId="12" xfId="32" applyNumberFormat="1" applyFont="1" applyFill="1" applyBorder="1" applyAlignment="1" applyProtection="1">
      <alignment horizontal="left" vertical="top" wrapText="1"/>
      <protection locked="0"/>
    </xf>
    <xf numFmtId="49" fontId="45" fillId="29" borderId="11" xfId="32" applyNumberFormat="1" applyFont="1" applyFill="1" applyBorder="1" applyAlignment="1" applyProtection="1">
      <alignment horizontal="left" vertical="top" wrapText="1"/>
      <protection locked="0"/>
    </xf>
    <xf numFmtId="49" fontId="45" fillId="29" borderId="13" xfId="32" applyNumberFormat="1" applyFont="1" applyFill="1" applyBorder="1" applyAlignment="1" applyProtection="1">
      <alignment horizontal="left" vertical="top" wrapText="1"/>
      <protection locked="0"/>
    </xf>
    <xf numFmtId="49" fontId="46" fillId="0" borderId="31" xfId="32" applyNumberFormat="1" applyFont="1" applyFill="1" applyBorder="1" applyAlignment="1" applyProtection="1">
      <alignment horizontal="left" vertical="center" wrapText="1"/>
      <protection locked="0"/>
    </xf>
    <xf numFmtId="49" fontId="46" fillId="0" borderId="0" xfId="32" applyNumberFormat="1" applyFont="1" applyFill="1" applyBorder="1" applyAlignment="1" applyProtection="1">
      <alignment horizontal="left" vertical="center" wrapText="1"/>
      <protection locked="0"/>
    </xf>
    <xf numFmtId="49" fontId="46" fillId="0" borderId="46" xfId="32" applyNumberFormat="1" applyFont="1" applyFill="1" applyBorder="1" applyAlignment="1" applyProtection="1">
      <alignment horizontal="left" vertical="center" wrapText="1"/>
      <protection locked="0"/>
    </xf>
    <xf numFmtId="0" fontId="54" fillId="24" borderId="59" xfId="0" applyFont="1" applyFill="1" applyBorder="1" applyAlignment="1" applyProtection="1">
      <alignment horizontal="left" vertical="center" wrapText="1"/>
      <protection locked="0"/>
    </xf>
    <xf numFmtId="0" fontId="54" fillId="24" borderId="87" xfId="0" applyFont="1" applyFill="1" applyBorder="1" applyAlignment="1" applyProtection="1">
      <alignment horizontal="left" vertical="center" wrapText="1"/>
      <protection locked="0"/>
    </xf>
    <xf numFmtId="0" fontId="54" fillId="24" borderId="60" xfId="0" applyFont="1" applyFill="1" applyBorder="1" applyAlignment="1" applyProtection="1">
      <alignment horizontal="left" vertical="center" wrapText="1"/>
      <protection locked="0"/>
    </xf>
    <xf numFmtId="49" fontId="46" fillId="29" borderId="31" xfId="32" applyNumberFormat="1" applyFont="1" applyFill="1" applyBorder="1" applyAlignment="1" applyProtection="1">
      <alignment horizontal="left" vertical="center" wrapText="1"/>
    </xf>
    <xf numFmtId="49" fontId="46" fillId="29" borderId="0" xfId="32" applyNumberFormat="1" applyFont="1" applyFill="1" applyBorder="1" applyAlignment="1" applyProtection="1">
      <alignment horizontal="left" vertical="center" wrapText="1"/>
    </xf>
    <xf numFmtId="49" fontId="46" fillId="29" borderId="46" xfId="32" applyNumberFormat="1" applyFont="1" applyFill="1" applyBorder="1" applyAlignment="1" applyProtection="1">
      <alignment horizontal="left" vertical="center" wrapText="1"/>
    </xf>
    <xf numFmtId="9" fontId="2" fillId="25" borderId="9" xfId="0" applyNumberFormat="1" applyFont="1" applyFill="1" applyBorder="1" applyAlignment="1" applyProtection="1">
      <alignment horizontal="center" wrapText="1"/>
    </xf>
    <xf numFmtId="0" fontId="2" fillId="25" borderId="24" xfId="0" applyFont="1" applyFill="1" applyBorder="1" applyAlignment="1" applyProtection="1">
      <alignment horizontal="center" wrapText="1"/>
    </xf>
    <xf numFmtId="0" fontId="2" fillId="25" borderId="29" xfId="0" applyFont="1" applyFill="1" applyBorder="1" applyAlignment="1" applyProtection="1">
      <alignment horizontal="center" wrapText="1"/>
    </xf>
    <xf numFmtId="0" fontId="1" fillId="25" borderId="50" xfId="0" applyFont="1" applyFill="1" applyBorder="1" applyAlignment="1" applyProtection="1">
      <alignment horizontal="center" vertical="center" wrapText="1"/>
    </xf>
    <xf numFmtId="0" fontId="1" fillId="25" borderId="51" xfId="0" applyFont="1" applyFill="1" applyBorder="1" applyAlignment="1" applyProtection="1">
      <alignment horizontal="center" vertical="center" wrapText="1"/>
    </xf>
    <xf numFmtId="0" fontId="1" fillId="25" borderId="52" xfId="0" applyFont="1" applyFill="1" applyBorder="1" applyAlignment="1" applyProtection="1">
      <alignment horizontal="center" vertical="center" wrapText="1"/>
    </xf>
    <xf numFmtId="0" fontId="1" fillId="25" borderId="25" xfId="0" applyFont="1" applyFill="1" applyBorder="1" applyAlignment="1" applyProtection="1">
      <alignment horizontal="center" vertical="center" wrapText="1"/>
    </xf>
    <xf numFmtId="0" fontId="1" fillId="25" borderId="41" xfId="0" applyFont="1" applyFill="1" applyBorder="1" applyAlignment="1" applyProtection="1">
      <alignment horizontal="center" vertical="center" wrapText="1"/>
    </xf>
    <xf numFmtId="0" fontId="45" fillId="25" borderId="9" xfId="32" applyFont="1" applyFill="1" applyBorder="1" applyAlignment="1" applyProtection="1">
      <alignment horizontal="center" vertical="center"/>
      <protection locked="0"/>
    </xf>
    <xf numFmtId="0" fontId="45" fillId="25" borderId="24" xfId="32" applyFont="1" applyFill="1" applyBorder="1" applyAlignment="1" applyProtection="1">
      <alignment horizontal="center" vertical="center"/>
      <protection locked="0"/>
    </xf>
    <xf numFmtId="0" fontId="45" fillId="25" borderId="29" xfId="32" applyFont="1" applyFill="1" applyBorder="1" applyAlignment="1" applyProtection="1">
      <alignment horizontal="center" vertical="center"/>
      <protection locked="0"/>
    </xf>
    <xf numFmtId="0" fontId="45" fillId="0" borderId="24" xfId="32" applyFont="1" applyFill="1" applyBorder="1" applyAlignment="1" applyProtection="1">
      <alignment horizontal="center" vertical="center" wrapText="1"/>
      <protection locked="0"/>
    </xf>
    <xf numFmtId="0" fontId="45" fillId="0" borderId="29" xfId="32" applyFont="1" applyFill="1" applyBorder="1" applyAlignment="1" applyProtection="1">
      <alignment horizontal="center" vertical="center" wrapText="1"/>
      <protection locked="0"/>
    </xf>
    <xf numFmtId="0" fontId="46" fillId="0" borderId="42" xfId="0" applyFont="1" applyFill="1" applyBorder="1" applyAlignment="1" applyProtection="1">
      <alignment horizontal="left" vertical="top" wrapText="1"/>
      <protection locked="0"/>
    </xf>
    <xf numFmtId="0" fontId="46" fillId="0" borderId="25" xfId="0" applyFont="1" applyFill="1" applyBorder="1" applyAlignment="1" applyProtection="1">
      <alignment horizontal="left" vertical="top" wrapText="1"/>
      <protection locked="0"/>
    </xf>
    <xf numFmtId="10" fontId="45" fillId="0" borderId="33" xfId="34" applyNumberFormat="1" applyFont="1" applyFill="1" applyBorder="1" applyAlignment="1" applyProtection="1">
      <alignment horizontal="center" vertical="center" wrapText="1"/>
    </xf>
    <xf numFmtId="10" fontId="45" fillId="0" borderId="94" xfId="34" applyNumberFormat="1" applyFont="1" applyFill="1" applyBorder="1" applyAlignment="1" applyProtection="1">
      <alignment horizontal="center" vertical="center" wrapText="1"/>
    </xf>
    <xf numFmtId="10" fontId="45" fillId="0" borderId="97" xfId="34" applyNumberFormat="1" applyFont="1" applyFill="1" applyBorder="1" applyAlignment="1" applyProtection="1">
      <alignment horizontal="center" vertical="center" wrapText="1"/>
    </xf>
    <xf numFmtId="10" fontId="45" fillId="29" borderId="33" xfId="34" applyNumberFormat="1" applyFont="1" applyFill="1" applyBorder="1" applyAlignment="1" applyProtection="1">
      <alignment horizontal="center" vertical="center" wrapText="1"/>
    </xf>
    <xf numFmtId="10" fontId="45" fillId="29" borderId="94" xfId="34" applyNumberFormat="1" applyFont="1" applyFill="1" applyBorder="1" applyAlignment="1" applyProtection="1">
      <alignment horizontal="center" vertical="center" wrapText="1"/>
    </xf>
    <xf numFmtId="10" fontId="45" fillId="29" borderId="97" xfId="34" applyNumberFormat="1" applyFont="1" applyFill="1" applyBorder="1" applyAlignment="1" applyProtection="1">
      <alignment horizontal="center" vertical="center" wrapText="1"/>
    </xf>
    <xf numFmtId="10" fontId="45" fillId="0" borderId="33" xfId="0" applyNumberFormat="1" applyFont="1" applyFill="1" applyBorder="1" applyAlignment="1" applyProtection="1">
      <alignment horizontal="center" vertical="center" wrapText="1"/>
    </xf>
    <xf numFmtId="10" fontId="45" fillId="0" borderId="94" xfId="0" applyNumberFormat="1" applyFont="1" applyFill="1" applyBorder="1" applyAlignment="1" applyProtection="1">
      <alignment horizontal="center" vertical="center" wrapText="1"/>
    </xf>
    <xf numFmtId="10" fontId="45" fillId="0" borderId="97" xfId="0" applyNumberFormat="1" applyFont="1" applyFill="1" applyBorder="1" applyAlignment="1" applyProtection="1">
      <alignment horizontal="center" vertical="center" wrapText="1"/>
    </xf>
    <xf numFmtId="0" fontId="60" fillId="32" borderId="25" xfId="0" applyFont="1" applyFill="1" applyBorder="1" applyAlignment="1" applyProtection="1">
      <alignment horizontal="center" vertical="center" wrapText="1"/>
    </xf>
    <xf numFmtId="0" fontId="60" fillId="32" borderId="33" xfId="0" applyFont="1" applyFill="1" applyBorder="1" applyAlignment="1" applyProtection="1">
      <alignment horizontal="center" vertical="center" wrapText="1"/>
    </xf>
    <xf numFmtId="0" fontId="25" fillId="0" borderId="54" xfId="0" applyFont="1" applyBorder="1" applyAlignment="1" applyProtection="1">
      <alignment horizontal="center" vertical="center"/>
    </xf>
    <xf numFmtId="0" fontId="25" fillId="0" borderId="55" xfId="0" applyFont="1" applyBorder="1" applyAlignment="1" applyProtection="1">
      <alignment horizontal="center" vertical="center"/>
    </xf>
    <xf numFmtId="0" fontId="25" fillId="0" borderId="42" xfId="0" applyFont="1" applyBorder="1" applyAlignment="1" applyProtection="1">
      <alignment horizontal="center" vertical="center"/>
    </xf>
    <xf numFmtId="0" fontId="27" fillId="29" borderId="0" xfId="0" applyFont="1" applyFill="1" applyAlignment="1" applyProtection="1">
      <alignment horizontal="center"/>
    </xf>
    <xf numFmtId="0" fontId="45" fillId="0" borderId="25" xfId="0" applyFont="1" applyFill="1" applyBorder="1" applyAlignment="1" applyProtection="1">
      <alignment horizontal="center" vertical="center" wrapText="1"/>
    </xf>
    <xf numFmtId="0" fontId="0" fillId="0" borderId="25" xfId="0" applyBorder="1" applyAlignment="1" applyProtection="1">
      <alignment horizontal="center" vertical="center"/>
    </xf>
    <xf numFmtId="0" fontId="60" fillId="32" borderId="94" xfId="0" applyFont="1" applyFill="1" applyBorder="1" applyAlignment="1" applyProtection="1">
      <alignment horizontal="center" vertical="center" wrapText="1"/>
    </xf>
    <xf numFmtId="0" fontId="2" fillId="0" borderId="9" xfId="32" applyFont="1" applyFill="1" applyBorder="1" applyAlignment="1" applyProtection="1">
      <alignment horizontal="center" vertical="center"/>
    </xf>
    <xf numFmtId="0" fontId="2" fillId="0" borderId="24" xfId="32" applyFont="1" applyFill="1" applyBorder="1" applyAlignment="1" applyProtection="1">
      <alignment horizontal="center" vertical="center"/>
    </xf>
    <xf numFmtId="0" fontId="2" fillId="0" borderId="29" xfId="32" applyFont="1" applyFill="1" applyBorder="1" applyAlignment="1" applyProtection="1">
      <alignment horizontal="center" vertical="center"/>
    </xf>
    <xf numFmtId="0" fontId="1" fillId="0" borderId="9" xfId="0" applyFont="1" applyFill="1" applyBorder="1" applyAlignment="1" applyProtection="1">
      <alignment horizontal="justify" vertical="center" wrapText="1"/>
    </xf>
    <xf numFmtId="0" fontId="1" fillId="0" borderId="24" xfId="0" applyFont="1" applyFill="1" applyBorder="1" applyAlignment="1" applyProtection="1">
      <alignment horizontal="justify" vertical="center" wrapText="1"/>
    </xf>
    <xf numFmtId="0" fontId="1" fillId="0" borderId="29" xfId="0" applyFont="1" applyFill="1" applyBorder="1" applyAlignment="1" applyProtection="1">
      <alignment horizontal="justify" vertical="center" wrapText="1"/>
    </xf>
    <xf numFmtId="0" fontId="2" fillId="0" borderId="9"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 fillId="25" borderId="9" xfId="32" applyFont="1" applyFill="1" applyBorder="1" applyAlignment="1" applyProtection="1">
      <alignment horizontal="center" vertical="center" wrapText="1"/>
    </xf>
    <xf numFmtId="0" fontId="2" fillId="25" borderId="24" xfId="32" applyFont="1" applyFill="1" applyBorder="1" applyAlignment="1" applyProtection="1">
      <alignment horizontal="center" vertical="center"/>
    </xf>
    <xf numFmtId="0" fontId="2" fillId="25" borderId="29" xfId="32" applyFont="1" applyFill="1" applyBorder="1" applyAlignment="1" applyProtection="1">
      <alignment horizontal="center" vertical="center"/>
    </xf>
    <xf numFmtId="0" fontId="1" fillId="0" borderId="24" xfId="32" applyFont="1" applyFill="1" applyBorder="1" applyAlignment="1" applyProtection="1">
      <alignment horizontal="justify" vertical="center"/>
    </xf>
    <xf numFmtId="0" fontId="1" fillId="0" borderId="29" xfId="32" applyFont="1" applyFill="1" applyBorder="1" applyAlignment="1" applyProtection="1">
      <alignment horizontal="justify" vertical="center"/>
    </xf>
    <xf numFmtId="9" fontId="2" fillId="25" borderId="9" xfId="0" applyNumberFormat="1" applyFont="1" applyFill="1" applyBorder="1" applyAlignment="1" applyProtection="1">
      <alignment horizontal="center" vertical="center" wrapText="1"/>
    </xf>
    <xf numFmtId="0" fontId="2" fillId="25" borderId="24" xfId="0" applyFont="1" applyFill="1" applyBorder="1" applyAlignment="1" applyProtection="1">
      <alignment horizontal="center" vertical="center" wrapText="1"/>
    </xf>
    <xf numFmtId="0" fontId="2" fillId="25" borderId="29" xfId="0" applyFont="1" applyFill="1" applyBorder="1" applyAlignment="1" applyProtection="1">
      <alignment horizontal="center" vertical="center" wrapText="1"/>
    </xf>
    <xf numFmtId="0" fontId="2" fillId="27" borderId="24" xfId="0" applyFont="1" applyFill="1" applyBorder="1" applyAlignment="1" applyProtection="1">
      <alignment horizontal="center" vertical="center" wrapText="1"/>
    </xf>
    <xf numFmtId="0" fontId="1" fillId="25" borderId="9" xfId="0" applyFont="1" applyFill="1" applyBorder="1" applyAlignment="1" applyProtection="1">
      <alignment horizontal="center" vertical="center" wrapText="1"/>
    </xf>
    <xf numFmtId="0" fontId="1" fillId="25" borderId="24" xfId="0" applyFont="1" applyFill="1" applyBorder="1" applyAlignment="1" applyProtection="1">
      <alignment horizontal="center" vertical="center" wrapText="1"/>
    </xf>
    <xf numFmtId="0" fontId="1" fillId="25" borderId="29" xfId="0" applyFont="1" applyFill="1" applyBorder="1" applyAlignment="1" applyProtection="1">
      <alignment horizontal="center" vertical="center" wrapText="1"/>
    </xf>
    <xf numFmtId="0" fontId="2" fillId="28" borderId="9" xfId="0" applyFont="1" applyFill="1" applyBorder="1" applyAlignment="1" applyProtection="1">
      <alignment horizontal="center" vertical="center" wrapText="1"/>
    </xf>
    <xf numFmtId="0" fontId="2" fillId="28" borderId="29" xfId="0"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wrapText="1"/>
    </xf>
    <xf numFmtId="0" fontId="1" fillId="25" borderId="25" xfId="0" applyFont="1" applyFill="1" applyBorder="1" applyAlignment="1" applyProtection="1">
      <alignment horizontal="center" vertical="center"/>
    </xf>
    <xf numFmtId="0" fontId="1" fillId="25" borderId="41" xfId="32"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xf>
    <xf numFmtId="0" fontId="2" fillId="25" borderId="97" xfId="0" applyFont="1" applyFill="1" applyBorder="1" applyAlignment="1" applyProtection="1">
      <alignment horizontal="center" wrapText="1"/>
    </xf>
    <xf numFmtId="0" fontId="2" fillId="25" borderId="90" xfId="0" applyFont="1" applyFill="1" applyBorder="1" applyAlignment="1" applyProtection="1">
      <alignment horizontal="center" wrapText="1"/>
    </xf>
    <xf numFmtId="0" fontId="45" fillId="29" borderId="12" xfId="32" applyFont="1" applyFill="1" applyBorder="1" applyAlignment="1" applyProtection="1">
      <alignment horizontal="left" vertical="top" wrapText="1"/>
      <protection locked="0"/>
    </xf>
    <xf numFmtId="0" fontId="45" fillId="29" borderId="11" xfId="32" applyFont="1" applyFill="1" applyBorder="1" applyAlignment="1" applyProtection="1">
      <alignment horizontal="left" vertical="top" wrapText="1"/>
      <protection locked="0"/>
    </xf>
    <xf numFmtId="0" fontId="45" fillId="29" borderId="13" xfId="32" applyFont="1" applyFill="1" applyBorder="1" applyAlignment="1" applyProtection="1">
      <alignment horizontal="left" vertical="top" wrapText="1"/>
      <protection locked="0"/>
    </xf>
    <xf numFmtId="0" fontId="46" fillId="29" borderId="31" xfId="32" applyFont="1" applyFill="1" applyBorder="1" applyAlignment="1" applyProtection="1">
      <alignment horizontal="left" vertical="top" wrapText="1"/>
    </xf>
    <xf numFmtId="0" fontId="46" fillId="29" borderId="0" xfId="32" applyFont="1" applyFill="1" applyBorder="1" applyAlignment="1" applyProtection="1">
      <alignment horizontal="left" vertical="top" wrapText="1"/>
    </xf>
    <xf numFmtId="0" fontId="46" fillId="29" borderId="46" xfId="32" applyFont="1" applyFill="1" applyBorder="1" applyAlignment="1" applyProtection="1">
      <alignment horizontal="left" vertical="top" wrapText="1"/>
    </xf>
    <xf numFmtId="0" fontId="45" fillId="29" borderId="98" xfId="32" applyFont="1" applyFill="1" applyBorder="1" applyAlignment="1" applyProtection="1">
      <alignment horizontal="left" vertical="top" wrapText="1"/>
      <protection locked="0"/>
    </xf>
    <xf numFmtId="0" fontId="45" fillId="29" borderId="99" xfId="32" applyFont="1" applyFill="1" applyBorder="1" applyAlignment="1" applyProtection="1">
      <alignment horizontal="left" vertical="top" wrapText="1"/>
      <protection locked="0"/>
    </xf>
    <xf numFmtId="0" fontId="45" fillId="29" borderId="100" xfId="32" applyFont="1" applyFill="1" applyBorder="1" applyAlignment="1" applyProtection="1">
      <alignment horizontal="left" vertical="top" wrapText="1"/>
      <protection locked="0"/>
    </xf>
    <xf numFmtId="0" fontId="46" fillId="0" borderId="31" xfId="32" applyFont="1" applyFill="1" applyBorder="1" applyAlignment="1" applyProtection="1">
      <alignment horizontal="left" vertical="center" wrapText="1"/>
      <protection locked="0"/>
    </xf>
    <xf numFmtId="0" fontId="46" fillId="0" borderId="0" xfId="32" applyFont="1" applyFill="1" applyBorder="1" applyAlignment="1" applyProtection="1">
      <alignment horizontal="left" vertical="center" wrapText="1"/>
      <protection locked="0"/>
    </xf>
    <xf numFmtId="0" fontId="46" fillId="0" borderId="46" xfId="32" applyFont="1" applyFill="1" applyBorder="1" applyAlignment="1" applyProtection="1">
      <alignment horizontal="left" vertical="center" wrapText="1"/>
      <protection locked="0"/>
    </xf>
    <xf numFmtId="0" fontId="3" fillId="24" borderId="9"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29" xfId="0" applyFont="1" applyFill="1" applyBorder="1" applyAlignment="1" applyProtection="1">
      <alignment horizontal="center"/>
    </xf>
    <xf numFmtId="0" fontId="1" fillId="25" borderId="9" xfId="0" applyFont="1" applyFill="1" applyBorder="1" applyAlignment="1" applyProtection="1">
      <alignment horizontal="right" vertical="center" wrapText="1"/>
    </xf>
    <xf numFmtId="0" fontId="1" fillId="25" borderId="24" xfId="0" applyFont="1" applyFill="1" applyBorder="1" applyAlignment="1" applyProtection="1">
      <alignment horizontal="right" vertical="center" wrapText="1"/>
    </xf>
    <xf numFmtId="185" fontId="45" fillId="0" borderId="25" xfId="34" applyNumberFormat="1" applyFont="1" applyFill="1" applyBorder="1" applyAlignment="1" applyProtection="1">
      <alignment horizontal="center" vertical="center"/>
      <protection locked="0"/>
    </xf>
    <xf numFmtId="0" fontId="45" fillId="0" borderId="101" xfId="0" applyFont="1" applyFill="1" applyBorder="1" applyAlignment="1" applyProtection="1">
      <alignment horizontal="left" vertical="center" wrapText="1"/>
      <protection locked="0"/>
    </xf>
    <xf numFmtId="0" fontId="46" fillId="0" borderId="99" xfId="0" applyFont="1" applyFill="1" applyBorder="1" applyAlignment="1" applyProtection="1">
      <alignment horizontal="left" vertical="center" wrapText="1"/>
      <protection locked="0"/>
    </xf>
    <xf numFmtId="0" fontId="46" fillId="0" borderId="102" xfId="0" applyFont="1" applyFill="1" applyBorder="1" applyAlignment="1" applyProtection="1">
      <alignment horizontal="left" vertical="center" wrapText="1"/>
      <protection locked="0"/>
    </xf>
    <xf numFmtId="0" fontId="46" fillId="0" borderId="50" xfId="0" applyFont="1" applyFill="1" applyBorder="1" applyAlignment="1" applyProtection="1">
      <alignment horizontal="left" vertical="center" wrapText="1"/>
      <protection locked="0"/>
    </xf>
    <xf numFmtId="0" fontId="46" fillId="0" borderId="51" xfId="0" applyFont="1" applyFill="1" applyBorder="1" applyAlignment="1" applyProtection="1">
      <alignment horizontal="left" vertical="center" wrapText="1"/>
      <protection locked="0"/>
    </xf>
    <xf numFmtId="0" fontId="46" fillId="0" borderId="52" xfId="0" applyFont="1" applyFill="1" applyBorder="1" applyAlignment="1" applyProtection="1">
      <alignment horizontal="left" vertical="center" wrapText="1"/>
      <protection locked="0"/>
    </xf>
    <xf numFmtId="0" fontId="46" fillId="0" borderId="101" xfId="0" applyFont="1" applyFill="1" applyBorder="1" applyAlignment="1" applyProtection="1">
      <alignment horizontal="left" vertical="top" wrapText="1"/>
    </xf>
    <xf numFmtId="0" fontId="46" fillId="0" borderId="99" xfId="0" applyFont="1" applyFill="1" applyBorder="1" applyAlignment="1" applyProtection="1">
      <alignment horizontal="left" vertical="top" wrapText="1"/>
    </xf>
    <xf numFmtId="0" fontId="46" fillId="0" borderId="102" xfId="0" applyFont="1" applyFill="1" applyBorder="1" applyAlignment="1" applyProtection="1">
      <alignment horizontal="left" vertical="top" wrapText="1"/>
    </xf>
    <xf numFmtId="0" fontId="46" fillId="0" borderId="50" xfId="0" applyFont="1" applyFill="1" applyBorder="1" applyAlignment="1" applyProtection="1">
      <alignment horizontal="left" vertical="top" wrapText="1"/>
    </xf>
    <xf numFmtId="0" fontId="46" fillId="0" borderId="51" xfId="0" applyFont="1" applyFill="1" applyBorder="1" applyAlignment="1" applyProtection="1">
      <alignment horizontal="left" vertical="top" wrapText="1"/>
    </xf>
    <xf numFmtId="0" fontId="46" fillId="0" borderId="52" xfId="0" applyFont="1" applyFill="1" applyBorder="1" applyAlignment="1" applyProtection="1">
      <alignment horizontal="left" vertical="top" wrapText="1"/>
    </xf>
    <xf numFmtId="0" fontId="46" fillId="0" borderId="25" xfId="0" applyFont="1" applyFill="1" applyBorder="1" applyAlignment="1" applyProtection="1">
      <alignment horizontal="center" vertical="center" wrapText="1"/>
    </xf>
    <xf numFmtId="9" fontId="45" fillId="0" borderId="25" xfId="0" applyNumberFormat="1" applyFont="1" applyFill="1" applyBorder="1" applyAlignment="1" applyProtection="1">
      <alignment horizontal="center" vertical="center" wrapText="1"/>
      <protection locked="0"/>
    </xf>
    <xf numFmtId="0" fontId="46" fillId="0" borderId="33" xfId="0" applyFont="1" applyFill="1" applyBorder="1" applyAlignment="1" applyProtection="1">
      <alignment horizontal="center" vertical="center" wrapText="1"/>
    </xf>
    <xf numFmtId="0" fontId="46" fillId="0" borderId="94" xfId="0" applyFont="1" applyFill="1" applyBorder="1" applyAlignment="1" applyProtection="1">
      <alignment horizontal="center" vertical="center" wrapText="1"/>
    </xf>
    <xf numFmtId="185" fontId="45" fillId="0" borderId="25" xfId="0" applyNumberFormat="1" applyFont="1" applyFill="1" applyBorder="1" applyAlignment="1" applyProtection="1">
      <alignment horizontal="center" vertical="center" wrapText="1"/>
    </xf>
    <xf numFmtId="185" fontId="45" fillId="29" borderId="25" xfId="34" applyNumberFormat="1" applyFont="1" applyFill="1" applyBorder="1" applyAlignment="1" applyProtection="1">
      <alignment horizontal="center" vertical="center"/>
    </xf>
    <xf numFmtId="9" fontId="45" fillId="0" borderId="25" xfId="0" applyNumberFormat="1" applyFont="1" applyBorder="1" applyAlignment="1" applyProtection="1">
      <alignment horizontal="center" vertical="center" wrapText="1"/>
      <protection locked="0"/>
    </xf>
    <xf numFmtId="10" fontId="45" fillId="0" borderId="25" xfId="0" applyNumberFormat="1" applyFont="1" applyFill="1" applyBorder="1" applyAlignment="1" applyProtection="1">
      <alignment horizontal="center" vertical="center" wrapText="1"/>
    </xf>
    <xf numFmtId="0" fontId="3" fillId="24" borderId="31" xfId="0" applyFont="1" applyFill="1" applyBorder="1" applyAlignment="1" applyProtection="1">
      <alignment horizontal="left" vertical="center" wrapText="1"/>
      <protection locked="0"/>
    </xf>
    <xf numFmtId="49" fontId="46" fillId="29" borderId="31" xfId="32" applyNumberFormat="1" applyFont="1" applyFill="1" applyBorder="1" applyAlignment="1" applyProtection="1">
      <alignment horizontal="justify" vertical="center" wrapText="1"/>
    </xf>
    <xf numFmtId="49" fontId="46" fillId="29" borderId="0" xfId="32" applyNumberFormat="1" applyFont="1" applyFill="1" applyBorder="1" applyAlignment="1" applyProtection="1">
      <alignment horizontal="justify" vertical="center" wrapText="1"/>
    </xf>
    <xf numFmtId="49" fontId="46" fillId="29" borderId="46" xfId="32" applyNumberFormat="1" applyFont="1" applyFill="1" applyBorder="1" applyAlignment="1" applyProtection="1">
      <alignment horizontal="justify" vertical="center" wrapText="1"/>
    </xf>
    <xf numFmtId="49" fontId="46" fillId="0" borderId="31" xfId="32" applyNumberFormat="1" applyFont="1" applyFill="1" applyBorder="1" applyAlignment="1" applyProtection="1">
      <alignment horizontal="justify" vertical="center" wrapText="1"/>
      <protection locked="0"/>
    </xf>
    <xf numFmtId="49" fontId="46" fillId="0" borderId="0" xfId="32" applyNumberFormat="1" applyFont="1" applyFill="1" applyBorder="1" applyAlignment="1" applyProtection="1">
      <alignment horizontal="justify" vertical="center" wrapText="1"/>
      <protection locked="0"/>
    </xf>
    <xf numFmtId="49" fontId="46" fillId="0" borderId="46" xfId="32" applyNumberFormat="1" applyFont="1" applyFill="1" applyBorder="1" applyAlignment="1" applyProtection="1">
      <alignment horizontal="justify" vertical="center" wrapText="1"/>
      <protection locked="0"/>
    </xf>
    <xf numFmtId="0" fontId="45" fillId="29" borderId="25" xfId="32" applyFont="1" applyFill="1" applyBorder="1" applyAlignment="1" applyProtection="1">
      <alignment horizontal="left" vertical="top" wrapText="1"/>
      <protection locked="0"/>
    </xf>
    <xf numFmtId="49" fontId="45" fillId="29" borderId="44" xfId="32" applyNumberFormat="1" applyFont="1" applyFill="1" applyBorder="1" applyAlignment="1" applyProtection="1">
      <alignment horizontal="left" vertical="top" wrapText="1"/>
      <protection locked="0"/>
    </xf>
    <xf numFmtId="49" fontId="45" fillId="29" borderId="28" xfId="32" applyNumberFormat="1" applyFont="1" applyFill="1" applyBorder="1" applyAlignment="1" applyProtection="1">
      <alignment horizontal="left" vertical="top" wrapText="1"/>
      <protection locked="0"/>
    </xf>
    <xf numFmtId="49" fontId="45" fillId="29" borderId="45" xfId="32" applyNumberFormat="1" applyFont="1" applyFill="1" applyBorder="1" applyAlignment="1" applyProtection="1">
      <alignment horizontal="left" vertical="top" wrapText="1"/>
      <protection locked="0"/>
    </xf>
    <xf numFmtId="0" fontId="42" fillId="0" borderId="9" xfId="0" applyFont="1" applyFill="1" applyBorder="1" applyAlignment="1" applyProtection="1">
      <alignment horizontal="center" vertical="center"/>
    </xf>
    <xf numFmtId="0" fontId="42" fillId="0" borderId="24" xfId="0" applyFont="1" applyFill="1" applyBorder="1" applyAlignment="1" applyProtection="1">
      <alignment horizontal="center" vertical="center"/>
    </xf>
    <xf numFmtId="0" fontId="42" fillId="0" borderId="29" xfId="0" applyFont="1" applyFill="1" applyBorder="1" applyAlignment="1" applyProtection="1">
      <alignment horizontal="center" vertical="center"/>
    </xf>
    <xf numFmtId="0" fontId="1" fillId="25" borderId="9" xfId="32" applyFont="1" applyFill="1" applyBorder="1" applyAlignment="1" applyProtection="1">
      <alignment horizontal="center" vertical="center" wrapText="1"/>
    </xf>
    <xf numFmtId="0" fontId="1" fillId="25" borderId="24" xfId="32" applyFont="1" applyFill="1" applyBorder="1" applyAlignment="1" applyProtection="1">
      <alignment horizontal="center" vertical="center"/>
    </xf>
    <xf numFmtId="0" fontId="1" fillId="25" borderId="29" xfId="32" applyFont="1" applyFill="1" applyBorder="1" applyAlignment="1" applyProtection="1">
      <alignment horizontal="center" vertical="center"/>
    </xf>
    <xf numFmtId="0" fontId="1" fillId="0" borderId="9" xfId="32" applyFont="1" applyFill="1" applyBorder="1" applyAlignment="1" applyProtection="1">
      <alignment horizontal="justify" vertical="center" wrapText="1"/>
    </xf>
    <xf numFmtId="1" fontId="61" fillId="29" borderId="9" xfId="32" applyNumberFormat="1" applyFont="1" applyFill="1" applyBorder="1" applyAlignment="1" applyProtection="1">
      <alignment horizontal="center" vertical="center" wrapText="1"/>
    </xf>
    <xf numFmtId="1" fontId="61" fillId="29" borderId="24" xfId="32" applyNumberFormat="1" applyFont="1" applyFill="1" applyBorder="1" applyAlignment="1" applyProtection="1">
      <alignment horizontal="center" vertical="center" wrapText="1"/>
    </xf>
    <xf numFmtId="1" fontId="61" fillId="29" borderId="29" xfId="32" applyNumberFormat="1" applyFont="1" applyFill="1" applyBorder="1" applyAlignment="1" applyProtection="1">
      <alignment horizontal="center" vertical="center" wrapText="1"/>
    </xf>
    <xf numFmtId="0" fontId="2" fillId="0" borderId="31" xfId="32" applyFont="1" applyFill="1" applyBorder="1" applyAlignment="1" applyProtection="1">
      <alignment horizontal="center"/>
    </xf>
    <xf numFmtId="0" fontId="2" fillId="0" borderId="0" xfId="32" applyFont="1" applyFill="1" applyBorder="1" applyAlignment="1" applyProtection="1">
      <alignment horizontal="center"/>
    </xf>
    <xf numFmtId="0" fontId="2" fillId="0" borderId="46" xfId="32" applyFont="1" applyFill="1" applyBorder="1" applyAlignment="1" applyProtection="1">
      <alignment horizontal="center"/>
    </xf>
    <xf numFmtId="0" fontId="2" fillId="27" borderId="24" xfId="32" applyFont="1" applyFill="1" applyBorder="1" applyAlignment="1" applyProtection="1">
      <alignment horizontal="center" wrapText="1"/>
    </xf>
    <xf numFmtId="0" fontId="1" fillId="25" borderId="9" xfId="32" applyFont="1" applyFill="1" applyBorder="1" applyAlignment="1" applyProtection="1">
      <alignment horizontal="center" wrapText="1"/>
    </xf>
    <xf numFmtId="0" fontId="1" fillId="25" borderId="24" xfId="32" applyFont="1" applyFill="1" applyBorder="1" applyAlignment="1" applyProtection="1">
      <alignment horizontal="center" wrapText="1"/>
    </xf>
    <xf numFmtId="0" fontId="1" fillId="25" borderId="29" xfId="32" applyFont="1" applyFill="1" applyBorder="1" applyAlignment="1" applyProtection="1">
      <alignment horizontal="center" wrapText="1"/>
    </xf>
    <xf numFmtId="0" fontId="2" fillId="28" borderId="9" xfId="32" applyFont="1" applyFill="1" applyBorder="1" applyAlignment="1" applyProtection="1">
      <alignment horizontal="center" vertical="center" wrapText="1"/>
    </xf>
    <xf numFmtId="0" fontId="2" fillId="28" borderId="29" xfId="32" applyFont="1" applyFill="1" applyBorder="1" applyAlignment="1" applyProtection="1">
      <alignment horizontal="center" vertical="center" wrapText="1"/>
    </xf>
    <xf numFmtId="0" fontId="2" fillId="29" borderId="9" xfId="32" applyFont="1" applyFill="1" applyBorder="1" applyAlignment="1" applyProtection="1">
      <alignment horizontal="center" wrapText="1"/>
    </xf>
    <xf numFmtId="0" fontId="2" fillId="29" borderId="24" xfId="32" applyFont="1" applyFill="1" applyBorder="1" applyAlignment="1" applyProtection="1">
      <alignment horizontal="center"/>
    </xf>
    <xf numFmtId="0" fontId="2" fillId="29" borderId="29" xfId="32" applyFont="1" applyFill="1" applyBorder="1" applyAlignment="1" applyProtection="1">
      <alignment horizontal="center"/>
    </xf>
    <xf numFmtId="0" fontId="1" fillId="25" borderId="23" xfId="32" applyFont="1" applyFill="1" applyBorder="1" applyAlignment="1" applyProtection="1">
      <alignment horizontal="center" vertical="center"/>
    </xf>
    <xf numFmtId="0" fontId="1" fillId="25" borderId="23" xfId="32" applyFont="1" applyFill="1" applyBorder="1" applyAlignment="1" applyProtection="1">
      <alignment horizontal="center" vertical="center" wrapText="1"/>
    </xf>
    <xf numFmtId="0" fontId="1" fillId="25" borderId="19" xfId="32" applyFont="1" applyFill="1" applyBorder="1" applyAlignment="1" applyProtection="1">
      <alignment horizontal="center" vertical="center" wrapText="1"/>
    </xf>
    <xf numFmtId="2" fontId="53" fillId="0" borderId="25" xfId="34" applyNumberFormat="1" applyFont="1" applyBorder="1" applyAlignment="1" applyProtection="1">
      <alignment horizontal="center" vertical="center" wrapText="1"/>
      <protection locked="0"/>
    </xf>
    <xf numFmtId="2" fontId="53" fillId="0" borderId="17" xfId="34" applyNumberFormat="1" applyFont="1" applyBorder="1" applyAlignment="1" applyProtection="1">
      <alignment horizontal="center" vertical="center" wrapText="1"/>
      <protection locked="0"/>
    </xf>
    <xf numFmtId="0" fontId="43" fillId="29" borderId="0" xfId="0" applyFont="1" applyFill="1" applyAlignment="1" applyProtection="1">
      <alignment horizontal="center" vertical="center"/>
    </xf>
    <xf numFmtId="0" fontId="59" fillId="32" borderId="27" xfId="0" applyFont="1" applyFill="1" applyBorder="1" applyAlignment="1" applyProtection="1">
      <alignment horizontal="center" vertical="center" wrapText="1"/>
    </xf>
    <xf numFmtId="0" fontId="59" fillId="32" borderId="88" xfId="0" applyFont="1" applyFill="1" applyBorder="1" applyAlignment="1" applyProtection="1">
      <alignment horizontal="center" vertical="center" wrapText="1"/>
    </xf>
    <xf numFmtId="0" fontId="59" fillId="32" borderId="40" xfId="0" applyFont="1" applyFill="1" applyBorder="1" applyAlignment="1" applyProtection="1">
      <alignment horizontal="center" vertical="center" wrapText="1"/>
    </xf>
    <xf numFmtId="0" fontId="59" fillId="32" borderId="15" xfId="0" applyFont="1" applyFill="1" applyBorder="1" applyAlignment="1" applyProtection="1">
      <alignment horizontal="center" vertical="center" wrapText="1"/>
    </xf>
    <xf numFmtId="0" fontId="59" fillId="32" borderId="16" xfId="0" applyFont="1" applyFill="1" applyBorder="1" applyAlignment="1" applyProtection="1">
      <alignment horizontal="center" vertical="center" wrapText="1"/>
    </xf>
    <xf numFmtId="0" fontId="59" fillId="32" borderId="23" xfId="0" applyFont="1" applyFill="1" applyBorder="1" applyAlignment="1" applyProtection="1">
      <alignment horizontal="center" vertical="center" wrapText="1"/>
    </xf>
    <xf numFmtId="0" fontId="59" fillId="32" borderId="25" xfId="0" applyFont="1" applyFill="1" applyBorder="1" applyAlignment="1" applyProtection="1">
      <alignment horizontal="center" vertical="center" wrapText="1"/>
    </xf>
    <xf numFmtId="2" fontId="53" fillId="0" borderId="25" xfId="34" applyNumberFormat="1" applyFont="1" applyFill="1" applyBorder="1" applyAlignment="1" applyProtection="1">
      <alignment horizontal="center" vertical="center"/>
    </xf>
    <xf numFmtId="2" fontId="53" fillId="0" borderId="17" xfId="34" applyNumberFormat="1" applyFont="1" applyFill="1" applyBorder="1" applyAlignment="1" applyProtection="1">
      <alignment horizontal="center" vertical="center"/>
    </xf>
    <xf numFmtId="0" fontId="52" fillId="0" borderId="16" xfId="0" applyFont="1" applyFill="1" applyBorder="1" applyAlignment="1" applyProtection="1">
      <alignment horizontal="center" vertical="center" wrapText="1"/>
    </xf>
    <xf numFmtId="0" fontId="52" fillId="0" borderId="14" xfId="0" applyFont="1" applyFill="1" applyBorder="1" applyAlignment="1" applyProtection="1">
      <alignment horizontal="center" vertical="center" wrapText="1"/>
    </xf>
    <xf numFmtId="2" fontId="53" fillId="35" borderId="25" xfId="34" applyNumberFormat="1" applyFont="1" applyFill="1" applyBorder="1" applyAlignment="1" applyProtection="1">
      <alignment horizontal="center" vertical="center" wrapText="1"/>
    </xf>
    <xf numFmtId="2" fontId="53" fillId="35" borderId="17" xfId="34" applyNumberFormat="1" applyFont="1" applyFill="1" applyBorder="1" applyAlignment="1" applyProtection="1">
      <alignment horizontal="center" vertical="center" wrapText="1"/>
    </xf>
    <xf numFmtId="0" fontId="59" fillId="32" borderId="19" xfId="0" applyFont="1" applyFill="1" applyBorder="1" applyAlignment="1" applyProtection="1">
      <alignment horizontal="center" vertical="center" wrapText="1"/>
    </xf>
    <xf numFmtId="0" fontId="59" fillId="32" borderId="33" xfId="0" applyFont="1" applyFill="1" applyBorder="1" applyAlignment="1" applyProtection="1">
      <alignment horizontal="center" vertical="center" wrapText="1"/>
    </xf>
    <xf numFmtId="0" fontId="59" fillId="32" borderId="103" xfId="0" applyFont="1" applyFill="1" applyBorder="1" applyAlignment="1" applyProtection="1">
      <alignment horizontal="center" vertical="center" wrapText="1"/>
    </xf>
    <xf numFmtId="49" fontId="62" fillId="0" borderId="17" xfId="0" applyNumberFormat="1" applyFont="1" applyFill="1" applyBorder="1" applyAlignment="1" applyProtection="1">
      <alignment horizontal="left" vertical="top" wrapText="1"/>
      <protection locked="0"/>
    </xf>
    <xf numFmtId="49" fontId="62" fillId="0" borderId="18" xfId="0" applyNumberFormat="1" applyFont="1" applyFill="1" applyBorder="1" applyAlignment="1" applyProtection="1">
      <alignment horizontal="left" vertical="top" wrapText="1"/>
      <protection locked="0"/>
    </xf>
    <xf numFmtId="0" fontId="1" fillId="0" borderId="31"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46" xfId="32" applyFont="1" applyFill="1" applyBorder="1" applyAlignment="1" applyProtection="1">
      <alignment horizontal="justify" vertical="center" wrapText="1"/>
      <protection locked="0"/>
    </xf>
    <xf numFmtId="0" fontId="1" fillId="29" borderId="31" xfId="32" applyFont="1" applyFill="1" applyBorder="1" applyAlignment="1" applyProtection="1">
      <alignment horizontal="justify" vertical="center" wrapText="1"/>
    </xf>
    <xf numFmtId="0" fontId="1" fillId="29" borderId="0" xfId="32" applyFont="1" applyFill="1" applyBorder="1" applyAlignment="1" applyProtection="1">
      <alignment horizontal="justify" vertical="center" wrapText="1"/>
    </xf>
    <xf numFmtId="0" fontId="1" fillId="29" borderId="46" xfId="32" applyFont="1" applyFill="1" applyBorder="1" applyAlignment="1" applyProtection="1">
      <alignment horizontal="justify" vertical="center" wrapText="1"/>
    </xf>
    <xf numFmtId="0" fontId="2" fillId="29" borderId="98" xfId="32" applyFont="1" applyFill="1" applyBorder="1" applyAlignment="1" applyProtection="1">
      <alignment horizontal="left" vertical="top" wrapText="1"/>
      <protection locked="0"/>
    </xf>
    <xf numFmtId="0" fontId="2" fillId="29" borderId="99" xfId="32" applyFont="1" applyFill="1" applyBorder="1" applyAlignment="1" applyProtection="1">
      <alignment horizontal="left" vertical="top" wrapText="1"/>
      <protection locked="0"/>
    </xf>
    <xf numFmtId="0" fontId="2" fillId="29" borderId="100" xfId="32" applyFont="1" applyFill="1" applyBorder="1" applyAlignment="1" applyProtection="1">
      <alignment horizontal="left" vertical="top" wrapText="1"/>
      <protection locked="0"/>
    </xf>
    <xf numFmtId="0" fontId="1" fillId="29" borderId="31" xfId="32" applyFont="1" applyFill="1" applyBorder="1" applyAlignment="1" applyProtection="1">
      <alignment horizontal="justify" vertical="top" wrapText="1"/>
    </xf>
    <xf numFmtId="0" fontId="1" fillId="29" borderId="0" xfId="32" applyFont="1" applyFill="1" applyBorder="1" applyAlignment="1" applyProtection="1">
      <alignment horizontal="justify" vertical="top" wrapText="1"/>
    </xf>
    <xf numFmtId="0" fontId="1" fillId="29" borderId="46" xfId="32" applyFont="1" applyFill="1" applyBorder="1" applyAlignment="1" applyProtection="1">
      <alignment horizontal="justify" vertical="top" wrapText="1"/>
    </xf>
    <xf numFmtId="0" fontId="0" fillId="0" borderId="44" xfId="0" applyBorder="1" applyAlignment="1">
      <alignment horizontal="justify" vertical="top" wrapText="1"/>
    </xf>
    <xf numFmtId="0" fontId="0" fillId="0" borderId="28" xfId="0" applyBorder="1" applyAlignment="1">
      <alignment horizontal="justify" vertical="top" wrapText="1"/>
    </xf>
    <xf numFmtId="0" fontId="0" fillId="0" borderId="45" xfId="0" applyBorder="1" applyAlignment="1">
      <alignment horizontal="justify" vertical="top" wrapText="1"/>
    </xf>
    <xf numFmtId="0" fontId="1" fillId="25" borderId="97" xfId="32" applyFont="1" applyFill="1" applyBorder="1" applyAlignment="1" applyProtection="1">
      <alignment horizontal="center" vertical="center"/>
    </xf>
    <xf numFmtId="0" fontId="1" fillId="25" borderId="97" xfId="32" applyFont="1" applyFill="1" applyBorder="1" applyAlignment="1" applyProtection="1">
      <alignment horizontal="center" vertical="center" wrapText="1"/>
    </xf>
    <xf numFmtId="0" fontId="1" fillId="25" borderId="90" xfId="32" applyFont="1" applyFill="1" applyBorder="1" applyAlignment="1" applyProtection="1">
      <alignment horizontal="center" vertical="center" wrapText="1"/>
    </xf>
    <xf numFmtId="9" fontId="2" fillId="29" borderId="9" xfId="32" applyNumberFormat="1" applyFont="1" applyFill="1" applyBorder="1" applyAlignment="1" applyProtection="1">
      <alignment horizontal="center" vertical="center" wrapText="1"/>
    </xf>
    <xf numFmtId="0" fontId="2" fillId="29" borderId="24" xfId="32" applyFont="1" applyFill="1" applyBorder="1" applyAlignment="1" applyProtection="1">
      <alignment horizontal="center" vertical="center" wrapText="1"/>
    </xf>
    <xf numFmtId="0" fontId="2" fillId="29" borderId="29" xfId="32" applyFont="1" applyFill="1" applyBorder="1" applyAlignment="1" applyProtection="1">
      <alignment horizontal="center" vertical="center" wrapText="1"/>
    </xf>
    <xf numFmtId="49" fontId="1" fillId="0" borderId="48" xfId="0" applyNumberFormat="1" applyFont="1" applyFill="1" applyBorder="1" applyAlignment="1" applyProtection="1">
      <alignment horizontal="left" vertical="top" wrapText="1"/>
      <protection locked="0"/>
    </xf>
    <xf numFmtId="49" fontId="1" fillId="0" borderId="11" xfId="0" applyNumberFormat="1" applyFont="1" applyFill="1" applyBorder="1" applyAlignment="1" applyProtection="1">
      <alignment horizontal="left" vertical="top" wrapText="1"/>
      <protection locked="0"/>
    </xf>
    <xf numFmtId="49" fontId="1" fillId="0" borderId="13" xfId="0" applyNumberFormat="1" applyFont="1" applyFill="1" applyBorder="1" applyAlignment="1" applyProtection="1">
      <alignment horizontal="left" vertical="top" wrapText="1"/>
      <protection locked="0"/>
    </xf>
    <xf numFmtId="49" fontId="1" fillId="0" borderId="85" xfId="0" applyNumberFormat="1" applyFont="1" applyFill="1" applyBorder="1" applyAlignment="1" applyProtection="1">
      <alignment horizontal="left" vertical="top" wrapText="1"/>
      <protection locked="0"/>
    </xf>
    <xf numFmtId="49" fontId="1" fillId="0" borderId="28" xfId="0" applyNumberFormat="1" applyFont="1" applyFill="1" applyBorder="1" applyAlignment="1" applyProtection="1">
      <alignment horizontal="left" vertical="top" wrapText="1"/>
      <protection locked="0"/>
    </xf>
    <xf numFmtId="49" fontId="1" fillId="0" borderId="45" xfId="0" applyNumberFormat="1" applyFont="1" applyFill="1" applyBorder="1" applyAlignment="1" applyProtection="1">
      <alignment horizontal="left" vertical="top" wrapText="1"/>
      <protection locked="0"/>
    </xf>
    <xf numFmtId="9" fontId="2" fillId="33" borderId="25" xfId="34" applyFont="1" applyFill="1" applyBorder="1" applyAlignment="1" applyProtection="1">
      <alignment horizontal="center" vertical="center" wrapText="1"/>
    </xf>
    <xf numFmtId="9" fontId="2" fillId="35" borderId="25" xfId="34" applyFont="1" applyFill="1" applyBorder="1" applyAlignment="1" applyProtection="1">
      <alignment horizontal="center" vertical="center" wrapText="1"/>
    </xf>
    <xf numFmtId="185" fontId="2" fillId="0" borderId="25" xfId="34" applyNumberFormat="1" applyFont="1" applyFill="1" applyBorder="1" applyAlignment="1" applyProtection="1">
      <alignment horizontal="center" vertical="center"/>
    </xf>
    <xf numFmtId="9" fontId="2" fillId="34" borderId="25" xfId="34" applyFont="1" applyFill="1" applyBorder="1" applyAlignment="1" applyProtection="1">
      <alignment horizontal="center" vertical="center" wrapText="1"/>
    </xf>
    <xf numFmtId="0" fontId="57" fillId="32" borderId="15" xfId="0" applyFont="1" applyFill="1" applyBorder="1" applyAlignment="1" applyProtection="1">
      <alignment horizontal="center" vertical="center" wrapText="1"/>
    </xf>
    <xf numFmtId="0" fontId="57" fillId="32" borderId="104" xfId="0" applyFont="1" applyFill="1" applyBorder="1" applyAlignment="1" applyProtection="1">
      <alignment horizontal="center" vertical="center" wrapText="1"/>
    </xf>
    <xf numFmtId="0" fontId="57" fillId="32" borderId="23" xfId="0" applyFont="1" applyFill="1" applyBorder="1" applyAlignment="1" applyProtection="1">
      <alignment horizontal="center" vertical="center" wrapText="1"/>
    </xf>
    <xf numFmtId="0" fontId="57" fillId="32" borderId="33" xfId="0" applyFont="1" applyFill="1" applyBorder="1" applyAlignment="1" applyProtection="1">
      <alignment horizontal="center" vertical="center" wrapText="1"/>
    </xf>
    <xf numFmtId="0" fontId="57" fillId="32" borderId="27" xfId="0" applyFont="1" applyFill="1" applyBorder="1" applyAlignment="1" applyProtection="1">
      <alignment horizontal="center" vertical="center" wrapText="1"/>
    </xf>
    <xf numFmtId="0" fontId="57" fillId="32" borderId="88" xfId="0" applyFont="1" applyFill="1" applyBorder="1" applyAlignment="1" applyProtection="1">
      <alignment horizontal="center" vertical="center" wrapText="1"/>
    </xf>
    <xf numFmtId="0" fontId="57" fillId="32" borderId="40" xfId="0" applyFont="1" applyFill="1" applyBorder="1" applyAlignment="1" applyProtection="1">
      <alignment horizontal="center" vertical="center" wrapText="1"/>
    </xf>
    <xf numFmtId="0" fontId="57" fillId="32" borderId="19" xfId="0" applyFont="1" applyFill="1" applyBorder="1" applyAlignment="1" applyProtection="1">
      <alignment horizontal="center" vertical="center" wrapText="1"/>
    </xf>
    <xf numFmtId="0" fontId="57" fillId="32" borderId="103" xfId="0" applyFont="1" applyFill="1" applyBorder="1" applyAlignment="1" applyProtection="1">
      <alignment horizontal="center" vertical="center" wrapText="1"/>
    </xf>
    <xf numFmtId="0" fontId="1" fillId="34" borderId="15" xfId="0" applyFont="1" applyFill="1" applyBorder="1" applyAlignment="1" applyProtection="1">
      <alignment horizontal="center" vertical="center" wrapText="1"/>
    </xf>
    <xf numFmtId="0" fontId="1" fillId="34" borderId="14" xfId="0"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15">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es-CO"/>
              <a:t>Tiempo de Cubrimiento de Vacantes</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TiempoCubrimientoVac!$D$48:$O$48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TiempoCubrimientoVac!$D$49:$O$49</c:f>
              <c:numCache>
                <c:formatCode>0.0%</c:formatCode>
                <c:ptCount val="12"/>
                <c:pt idx="0">
                  <c:v>0.82089552238805974</c:v>
                </c:pt>
                <c:pt idx="1">
                  <c:v>0.79710144927536231</c:v>
                </c:pt>
                <c:pt idx="2">
                  <c:v>1.0576923076923077</c:v>
                </c:pt>
                <c:pt idx="3">
                  <c:v>1.3095238095238095</c:v>
                </c:pt>
                <c:pt idx="4">
                  <c:v>0.96491228070175439</c:v>
                </c:pt>
                <c:pt idx="5">
                  <c:v>1.5277777777777777</c:v>
                </c:pt>
                <c:pt idx="6">
                  <c:v>0</c:v>
                </c:pt>
                <c:pt idx="7">
                  <c:v>1</c:v>
                </c:pt>
                <c:pt idx="8">
                  <c:v>0.96491228070175439</c:v>
                </c:pt>
                <c:pt idx="9">
                  <c:v>1.1702127659574468</c:v>
                </c:pt>
                <c:pt idx="10">
                  <c:v>0</c:v>
                </c:pt>
                <c:pt idx="11">
                  <c:v>0</c:v>
                </c:pt>
              </c:numCache>
            </c:numRef>
          </c:val>
          <c:extLst>
            <c:ext xmlns:c16="http://schemas.microsoft.com/office/drawing/2014/chart" uri="{C3380CC4-5D6E-409C-BE32-E72D297353CC}">
              <c16:uniqueId val="{00000000-4D6D-475D-86C7-1B6624904AC3}"/>
            </c:ext>
          </c:extLst>
        </c:ser>
        <c:dLbls>
          <c:showLegendKey val="0"/>
          <c:showVal val="0"/>
          <c:showCatName val="0"/>
          <c:showSerName val="0"/>
          <c:showPercent val="0"/>
          <c:showBubbleSize val="0"/>
        </c:dLbls>
        <c:gapWidth val="219"/>
        <c:overlap val="-27"/>
        <c:axId val="569061424"/>
        <c:axId val="1"/>
      </c:barChart>
      <c:catAx>
        <c:axId val="56906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56906142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es-CO"/>
              <a:t>Poblamiento de Planta de Personal</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Poblamiento!$D$48:$O$48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Poblamiento!$D$49:$O$49</c:f>
              <c:numCache>
                <c:formatCode>0.0%</c:formatCode>
                <c:ptCount val="12"/>
                <c:pt idx="0">
                  <c:v>0.92101740294511381</c:v>
                </c:pt>
                <c:pt idx="1">
                  <c:v>0.93172690763052213</c:v>
                </c:pt>
                <c:pt idx="2">
                  <c:v>0.92904953145917002</c:v>
                </c:pt>
                <c:pt idx="3">
                  <c:v>0.92904953145917002</c:v>
                </c:pt>
                <c:pt idx="4">
                  <c:v>0.93440428380187412</c:v>
                </c:pt>
                <c:pt idx="5">
                  <c:v>0.92369477911646591</c:v>
                </c:pt>
                <c:pt idx="6">
                  <c:v>0.91164658634538154</c:v>
                </c:pt>
                <c:pt idx="7">
                  <c:v>0.90763052208835338</c:v>
                </c:pt>
                <c:pt idx="8">
                  <c:v>0.91298527443105759</c:v>
                </c:pt>
                <c:pt idx="9">
                  <c:v>0.91164658634538154</c:v>
                </c:pt>
                <c:pt idx="10">
                  <c:v>0</c:v>
                </c:pt>
                <c:pt idx="11">
                  <c:v>0</c:v>
                </c:pt>
              </c:numCache>
            </c:numRef>
          </c:val>
          <c:extLst>
            <c:ext xmlns:c16="http://schemas.microsoft.com/office/drawing/2014/chart" uri="{C3380CC4-5D6E-409C-BE32-E72D297353CC}">
              <c16:uniqueId val="{00000000-5A34-4CBA-89BD-B13FC87B0C9E}"/>
            </c:ext>
          </c:extLst>
        </c:ser>
        <c:dLbls>
          <c:showLegendKey val="0"/>
          <c:showVal val="0"/>
          <c:showCatName val="0"/>
          <c:showSerName val="0"/>
          <c:showPercent val="0"/>
          <c:showBubbleSize val="0"/>
        </c:dLbls>
        <c:gapWidth val="219"/>
        <c:overlap val="-27"/>
        <c:axId val="568013768"/>
        <c:axId val="1"/>
      </c:barChart>
      <c:catAx>
        <c:axId val="568013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56801376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NIVEL DE CONOCIMIENTO</a:t>
            </a:r>
          </a:p>
        </c:rich>
      </c:tx>
      <c:overlay val="0"/>
      <c:spPr>
        <a:noFill/>
        <a:ln w="25400">
          <a:noFill/>
        </a:ln>
      </c:spPr>
    </c:title>
    <c:autoTitleDeleted val="0"/>
    <c:plotArea>
      <c:layout/>
      <c:barChart>
        <c:barDir val="col"/>
        <c:grouping val="clustered"/>
        <c:varyColors val="0"/>
        <c:ser>
          <c:idx val="0"/>
          <c:order val="0"/>
          <c:tx>
            <c:strRef>
              <c:f>NivelConocimiento!$C$49:$E$49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NivelConocimiento!$F$48:$O$48</c:f>
              <c:strCache>
                <c:ptCount val="10"/>
                <c:pt idx="0">
                  <c:v>MAR</c:v>
                </c:pt>
                <c:pt idx="1">
                  <c:v>ABR</c:v>
                </c:pt>
                <c:pt idx="2">
                  <c:v>MAY</c:v>
                </c:pt>
                <c:pt idx="3">
                  <c:v>JUN</c:v>
                </c:pt>
                <c:pt idx="4">
                  <c:v>JUL</c:v>
                </c:pt>
                <c:pt idx="5">
                  <c:v>AGOS</c:v>
                </c:pt>
                <c:pt idx="6">
                  <c:v>SEP</c:v>
                </c:pt>
                <c:pt idx="7">
                  <c:v>OCT</c:v>
                </c:pt>
                <c:pt idx="8">
                  <c:v>NOV</c:v>
                </c:pt>
                <c:pt idx="9">
                  <c:v>DIC</c:v>
                </c:pt>
              </c:strCache>
            </c:strRef>
          </c:cat>
          <c:val>
            <c:numRef>
              <c:f>NivelConocimiento!$F$49:$O$49</c:f>
              <c:numCache>
                <c:formatCode>0.0%</c:formatCode>
                <c:ptCount val="10"/>
                <c:pt idx="0" formatCode="0.00%">
                  <c:v>0.12300000000000001</c:v>
                </c:pt>
                <c:pt idx="3">
                  <c:v>0.371</c:v>
                </c:pt>
                <c:pt idx="6">
                  <c:v>0.46899999999999997</c:v>
                </c:pt>
                <c:pt idx="9">
                  <c:v>0</c:v>
                </c:pt>
              </c:numCache>
            </c:numRef>
          </c:val>
          <c:extLst>
            <c:ext xmlns:c16="http://schemas.microsoft.com/office/drawing/2014/chart" uri="{C3380CC4-5D6E-409C-BE32-E72D297353CC}">
              <c16:uniqueId val="{00000000-EE25-4633-A152-AF452A636E04}"/>
            </c:ext>
          </c:extLst>
        </c:ser>
        <c:dLbls>
          <c:showLegendKey val="0"/>
          <c:showVal val="0"/>
          <c:showCatName val="0"/>
          <c:showSerName val="0"/>
          <c:showPercent val="0"/>
          <c:showBubbleSize val="0"/>
        </c:dLbls>
        <c:gapWidth val="219"/>
        <c:overlap val="-27"/>
        <c:axId val="568010816"/>
        <c:axId val="1"/>
      </c:barChart>
      <c:catAx>
        <c:axId val="56801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56801081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Satisfacción PBSI</a:t>
            </a:r>
          </a:p>
        </c:rich>
      </c:tx>
      <c:overlay val="0"/>
      <c:spPr>
        <a:noFill/>
        <a:ln w="25400">
          <a:noFill/>
        </a:ln>
      </c:spPr>
    </c:title>
    <c:autoTitleDeleted val="0"/>
    <c:plotArea>
      <c:layout/>
      <c:barChart>
        <c:barDir val="col"/>
        <c:grouping val="clustered"/>
        <c:varyColors val="0"/>
        <c:ser>
          <c:idx val="0"/>
          <c:order val="0"/>
          <c:tx>
            <c:strRef>
              <c:f>PlanBienestar!$C$49:$E$49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PlanBienestar!$F$48:$P$48</c:f>
              <c:strCache>
                <c:ptCount val="11"/>
                <c:pt idx="0">
                  <c:v>MAR</c:v>
                </c:pt>
                <c:pt idx="1">
                  <c:v>ABR</c:v>
                </c:pt>
                <c:pt idx="2">
                  <c:v>MAY</c:v>
                </c:pt>
                <c:pt idx="3">
                  <c:v>JUN</c:v>
                </c:pt>
                <c:pt idx="4">
                  <c:v>JUL</c:v>
                </c:pt>
                <c:pt idx="5">
                  <c:v>AGOS</c:v>
                </c:pt>
                <c:pt idx="6">
                  <c:v>SEP</c:v>
                </c:pt>
                <c:pt idx="7">
                  <c:v>OCT</c:v>
                </c:pt>
                <c:pt idx="8">
                  <c:v>NOV</c:v>
                </c:pt>
                <c:pt idx="9">
                  <c:v>DIC</c:v>
                </c:pt>
                <c:pt idx="10">
                  <c:v>RESULTADO</c:v>
                </c:pt>
              </c:strCache>
            </c:strRef>
          </c:cat>
          <c:val>
            <c:numRef>
              <c:f>PlanBienestar!$F$49:$P$49</c:f>
              <c:numCache>
                <c:formatCode>0%</c:formatCode>
                <c:ptCount val="11"/>
                <c:pt idx="0">
                  <c:v>0.96875</c:v>
                </c:pt>
                <c:pt idx="3">
                  <c:v>1</c:v>
                </c:pt>
                <c:pt idx="6">
                  <c:v>1</c:v>
                </c:pt>
                <c:pt idx="9">
                  <c:v>0</c:v>
                </c:pt>
                <c:pt idx="10">
                  <c:v>0.9952185792349727</c:v>
                </c:pt>
              </c:numCache>
            </c:numRef>
          </c:val>
          <c:extLst>
            <c:ext xmlns:c16="http://schemas.microsoft.com/office/drawing/2014/chart" uri="{C3380CC4-5D6E-409C-BE32-E72D297353CC}">
              <c16:uniqueId val="{00000000-3E8F-4A00-BB3E-2D18BA8C9859}"/>
            </c:ext>
          </c:extLst>
        </c:ser>
        <c:dLbls>
          <c:showLegendKey val="0"/>
          <c:showVal val="0"/>
          <c:showCatName val="0"/>
          <c:showSerName val="0"/>
          <c:showPercent val="0"/>
          <c:showBubbleSize val="0"/>
        </c:dLbls>
        <c:gapWidth val="219"/>
        <c:overlap val="-27"/>
        <c:axId val="568006224"/>
        <c:axId val="1"/>
      </c:barChart>
      <c:catAx>
        <c:axId val="56800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56800622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EFECTIVIDAD INDUCCIÓN</a:t>
            </a:r>
          </a:p>
        </c:rich>
      </c:tx>
      <c:overlay val="0"/>
      <c:spPr>
        <a:noFill/>
        <a:ln w="25400">
          <a:noFill/>
        </a:ln>
      </c:spPr>
    </c:title>
    <c:autoTitleDeleted val="0"/>
    <c:plotArea>
      <c:layout/>
      <c:barChart>
        <c:barDir val="col"/>
        <c:grouping val="clustered"/>
        <c:varyColors val="0"/>
        <c:ser>
          <c:idx val="0"/>
          <c:order val="0"/>
          <c:tx>
            <c:strRef>
              <c:f>EfectividadInducción!$C$49:$E$49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EfectividadInducción!$F$48:$P$48</c:f>
              <c:strCache>
                <c:ptCount val="11"/>
                <c:pt idx="0">
                  <c:v>MAR</c:v>
                </c:pt>
                <c:pt idx="1">
                  <c:v>ABR</c:v>
                </c:pt>
                <c:pt idx="2">
                  <c:v>MAY</c:v>
                </c:pt>
                <c:pt idx="3">
                  <c:v>JUN</c:v>
                </c:pt>
                <c:pt idx="4">
                  <c:v>JUL</c:v>
                </c:pt>
                <c:pt idx="5">
                  <c:v>AGO</c:v>
                </c:pt>
                <c:pt idx="6">
                  <c:v>SEP</c:v>
                </c:pt>
                <c:pt idx="7">
                  <c:v>OCT</c:v>
                </c:pt>
                <c:pt idx="8">
                  <c:v>NOV</c:v>
                </c:pt>
                <c:pt idx="9">
                  <c:v>DIC</c:v>
                </c:pt>
                <c:pt idx="10">
                  <c:v>RESULTADO</c:v>
                </c:pt>
              </c:strCache>
            </c:strRef>
          </c:cat>
          <c:val>
            <c:numRef>
              <c:f>EfectividadInducción!$F$49:$P$49</c:f>
              <c:numCache>
                <c:formatCode>0</c:formatCode>
                <c:ptCount val="11"/>
                <c:pt idx="0">
                  <c:v>97.17647058823529</c:v>
                </c:pt>
                <c:pt idx="3">
                  <c:v>96.818181818181813</c:v>
                </c:pt>
                <c:pt idx="6">
                  <c:v>97.75</c:v>
                </c:pt>
                <c:pt idx="9">
                  <c:v>0</c:v>
                </c:pt>
                <c:pt idx="10">
                  <c:v>97.125</c:v>
                </c:pt>
              </c:numCache>
            </c:numRef>
          </c:val>
          <c:extLst>
            <c:ext xmlns:c16="http://schemas.microsoft.com/office/drawing/2014/chart" uri="{C3380CC4-5D6E-409C-BE32-E72D297353CC}">
              <c16:uniqueId val="{00000000-0948-44FC-8F2F-9B8BE436381E}"/>
            </c:ext>
          </c:extLst>
        </c:ser>
        <c:dLbls>
          <c:showLegendKey val="0"/>
          <c:showVal val="0"/>
          <c:showCatName val="0"/>
          <c:showSerName val="0"/>
          <c:showPercent val="0"/>
          <c:showBubbleSize val="0"/>
        </c:dLbls>
        <c:gapWidth val="219"/>
        <c:overlap val="-27"/>
        <c:axId val="568007208"/>
        <c:axId val="1"/>
      </c:barChart>
      <c:catAx>
        <c:axId val="568007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5680072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EFICACIA SST</a:t>
            </a:r>
          </a:p>
        </c:rich>
      </c:tx>
      <c:overlay val="0"/>
      <c:spPr>
        <a:noFill/>
        <a:ln w="25400">
          <a:noFill/>
        </a:ln>
      </c:spPr>
    </c:title>
    <c:autoTitleDeleted val="0"/>
    <c:plotArea>
      <c:layout/>
      <c:barChart>
        <c:barDir val="col"/>
        <c:grouping val="clustered"/>
        <c:varyColors val="0"/>
        <c:ser>
          <c:idx val="0"/>
          <c:order val="0"/>
          <c:tx>
            <c:strRef>
              <c:f>EficaciaSST!$C$49:$E$49</c:f>
              <c:strCache>
                <c:ptCount val="3"/>
                <c:pt idx="0">
                  <c:v>RESULTADO</c:v>
                </c:pt>
              </c:strCache>
            </c:strRef>
          </c:tx>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EficaciaSST!$F$48:$P$48</c:f>
              <c:strCache>
                <c:ptCount val="11"/>
                <c:pt idx="0">
                  <c:v>MAR</c:v>
                </c:pt>
                <c:pt idx="1">
                  <c:v>ABR</c:v>
                </c:pt>
                <c:pt idx="2">
                  <c:v>MAY</c:v>
                </c:pt>
                <c:pt idx="3">
                  <c:v>JUN</c:v>
                </c:pt>
                <c:pt idx="4">
                  <c:v>JUL</c:v>
                </c:pt>
                <c:pt idx="5">
                  <c:v>AGO</c:v>
                </c:pt>
                <c:pt idx="6">
                  <c:v>SEP</c:v>
                </c:pt>
                <c:pt idx="7">
                  <c:v>OCT</c:v>
                </c:pt>
                <c:pt idx="8">
                  <c:v>NOV</c:v>
                </c:pt>
                <c:pt idx="9">
                  <c:v>DIC</c:v>
                </c:pt>
                <c:pt idx="10">
                  <c:v>RESULTADO</c:v>
                </c:pt>
              </c:strCache>
            </c:strRef>
          </c:cat>
          <c:val>
            <c:numRef>
              <c:f>EficaciaSST!$F$49:$P$49</c:f>
              <c:numCache>
                <c:formatCode>0.00</c:formatCode>
                <c:ptCount val="11"/>
                <c:pt idx="0" formatCode="0%">
                  <c:v>0.97402597402597402</c:v>
                </c:pt>
                <c:pt idx="3" formatCode="0%">
                  <c:v>0.94</c:v>
                </c:pt>
                <c:pt idx="6" formatCode="0%">
                  <c:v>0.93902439024390238</c:v>
                </c:pt>
                <c:pt idx="9" formatCode="0%">
                  <c:v>1</c:v>
                </c:pt>
                <c:pt idx="10" formatCode="0.0%">
                  <c:v>0.95454545454545459</c:v>
                </c:pt>
              </c:numCache>
            </c:numRef>
          </c:val>
          <c:extLst>
            <c:ext xmlns:c16="http://schemas.microsoft.com/office/drawing/2014/chart" uri="{C3380CC4-5D6E-409C-BE32-E72D297353CC}">
              <c16:uniqueId val="{00000000-46D9-41C0-878A-06FC0DABF98A}"/>
            </c:ext>
          </c:extLst>
        </c:ser>
        <c:dLbls>
          <c:showLegendKey val="0"/>
          <c:showVal val="0"/>
          <c:showCatName val="0"/>
          <c:showSerName val="0"/>
          <c:showPercent val="0"/>
          <c:showBubbleSize val="0"/>
        </c:dLbls>
        <c:gapWidth val="219"/>
        <c:overlap val="-27"/>
        <c:axId val="568010488"/>
        <c:axId val="1"/>
      </c:barChart>
      <c:catAx>
        <c:axId val="568010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5680104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6643866"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7515052" name="Group 1"/>
        <xdr:cNvGrpSpPr>
          <a:grpSpLocks/>
        </xdr:cNvGrpSpPr>
      </xdr:nvGrpSpPr>
      <xdr:grpSpPr bwMode="auto">
        <a:xfrm>
          <a:off x="3705225" y="95250"/>
          <a:ext cx="0" cy="438150"/>
          <a:chOff x="5362575" y="104775"/>
          <a:chExt cx="0" cy="314325"/>
        </a:xfrm>
      </xdr:grpSpPr>
      <xdr:sp macro="" textlink="">
        <xdr:nvSpPr>
          <xdr:cNvPr id="751509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53" name="Group 15"/>
        <xdr:cNvGrpSpPr>
          <a:grpSpLocks/>
        </xdr:cNvGrpSpPr>
      </xdr:nvGrpSpPr>
      <xdr:grpSpPr bwMode="auto">
        <a:xfrm>
          <a:off x="3705225" y="95250"/>
          <a:ext cx="0" cy="438150"/>
          <a:chOff x="5362575" y="104775"/>
          <a:chExt cx="0" cy="314325"/>
        </a:xfrm>
      </xdr:grpSpPr>
      <xdr:sp macro="" textlink="">
        <xdr:nvSpPr>
          <xdr:cNvPr id="751509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54" name="Group 1"/>
        <xdr:cNvGrpSpPr>
          <a:grpSpLocks/>
        </xdr:cNvGrpSpPr>
      </xdr:nvGrpSpPr>
      <xdr:grpSpPr bwMode="auto">
        <a:xfrm>
          <a:off x="3705225" y="95250"/>
          <a:ext cx="0" cy="438150"/>
          <a:chOff x="5362575" y="104775"/>
          <a:chExt cx="0" cy="314325"/>
        </a:xfrm>
      </xdr:grpSpPr>
      <xdr:sp macro="" textlink="">
        <xdr:nvSpPr>
          <xdr:cNvPr id="751509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55" name="Group 15"/>
        <xdr:cNvGrpSpPr>
          <a:grpSpLocks/>
        </xdr:cNvGrpSpPr>
      </xdr:nvGrpSpPr>
      <xdr:grpSpPr bwMode="auto">
        <a:xfrm>
          <a:off x="3705225" y="95250"/>
          <a:ext cx="0" cy="438150"/>
          <a:chOff x="5362575" y="104775"/>
          <a:chExt cx="0" cy="314325"/>
        </a:xfrm>
      </xdr:grpSpPr>
      <xdr:sp macro="" textlink="">
        <xdr:nvSpPr>
          <xdr:cNvPr id="751509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56" name="Group 1"/>
        <xdr:cNvGrpSpPr>
          <a:grpSpLocks/>
        </xdr:cNvGrpSpPr>
      </xdr:nvGrpSpPr>
      <xdr:grpSpPr bwMode="auto">
        <a:xfrm>
          <a:off x="3705225" y="95250"/>
          <a:ext cx="0" cy="438150"/>
          <a:chOff x="7950200" y="104775"/>
          <a:chExt cx="0" cy="314325"/>
        </a:xfrm>
      </xdr:grpSpPr>
      <xdr:sp macro="" textlink="">
        <xdr:nvSpPr>
          <xdr:cNvPr id="751508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57" name="Group 1"/>
        <xdr:cNvGrpSpPr>
          <a:grpSpLocks/>
        </xdr:cNvGrpSpPr>
      </xdr:nvGrpSpPr>
      <xdr:grpSpPr bwMode="auto">
        <a:xfrm>
          <a:off x="3705225" y="95250"/>
          <a:ext cx="0" cy="438150"/>
          <a:chOff x="5362575" y="104775"/>
          <a:chExt cx="0" cy="314325"/>
        </a:xfrm>
      </xdr:grpSpPr>
      <xdr:sp macro="" textlink="">
        <xdr:nvSpPr>
          <xdr:cNvPr id="751508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58" name="Group 15"/>
        <xdr:cNvGrpSpPr>
          <a:grpSpLocks/>
        </xdr:cNvGrpSpPr>
      </xdr:nvGrpSpPr>
      <xdr:grpSpPr bwMode="auto">
        <a:xfrm>
          <a:off x="3705225" y="95250"/>
          <a:ext cx="0" cy="438150"/>
          <a:chOff x="5362575" y="104775"/>
          <a:chExt cx="0" cy="314325"/>
        </a:xfrm>
      </xdr:grpSpPr>
      <xdr:sp macro="" textlink="">
        <xdr:nvSpPr>
          <xdr:cNvPr id="751508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59" name="Group 1"/>
        <xdr:cNvGrpSpPr>
          <a:grpSpLocks/>
        </xdr:cNvGrpSpPr>
      </xdr:nvGrpSpPr>
      <xdr:grpSpPr bwMode="auto">
        <a:xfrm>
          <a:off x="3705225" y="95250"/>
          <a:ext cx="0" cy="438150"/>
          <a:chOff x="5362575" y="104775"/>
          <a:chExt cx="0" cy="314325"/>
        </a:xfrm>
      </xdr:grpSpPr>
      <xdr:sp macro="" textlink="">
        <xdr:nvSpPr>
          <xdr:cNvPr id="751508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60" name="Group 15"/>
        <xdr:cNvGrpSpPr>
          <a:grpSpLocks/>
        </xdr:cNvGrpSpPr>
      </xdr:nvGrpSpPr>
      <xdr:grpSpPr bwMode="auto">
        <a:xfrm>
          <a:off x="3705225" y="95250"/>
          <a:ext cx="0" cy="438150"/>
          <a:chOff x="5362575" y="104775"/>
          <a:chExt cx="0" cy="314325"/>
        </a:xfrm>
      </xdr:grpSpPr>
      <xdr:sp macro="" textlink="">
        <xdr:nvSpPr>
          <xdr:cNvPr id="751508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61" name="Group 1"/>
        <xdr:cNvGrpSpPr>
          <a:grpSpLocks/>
        </xdr:cNvGrpSpPr>
      </xdr:nvGrpSpPr>
      <xdr:grpSpPr bwMode="auto">
        <a:xfrm>
          <a:off x="3705225" y="95250"/>
          <a:ext cx="0" cy="438150"/>
          <a:chOff x="7950200" y="104775"/>
          <a:chExt cx="0" cy="314325"/>
        </a:xfrm>
      </xdr:grpSpPr>
      <xdr:sp macro="" textlink="">
        <xdr:nvSpPr>
          <xdr:cNvPr id="751507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62" name="Group 1"/>
        <xdr:cNvGrpSpPr>
          <a:grpSpLocks/>
        </xdr:cNvGrpSpPr>
      </xdr:nvGrpSpPr>
      <xdr:grpSpPr bwMode="auto">
        <a:xfrm>
          <a:off x="3705225" y="95250"/>
          <a:ext cx="0" cy="438150"/>
          <a:chOff x="5362575" y="104775"/>
          <a:chExt cx="0" cy="314325"/>
        </a:xfrm>
      </xdr:grpSpPr>
      <xdr:sp macro="" textlink="">
        <xdr:nvSpPr>
          <xdr:cNvPr id="75150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63" name="Group 15"/>
        <xdr:cNvGrpSpPr>
          <a:grpSpLocks/>
        </xdr:cNvGrpSpPr>
      </xdr:nvGrpSpPr>
      <xdr:grpSpPr bwMode="auto">
        <a:xfrm>
          <a:off x="3705225" y="95250"/>
          <a:ext cx="0" cy="438150"/>
          <a:chOff x="5362575" y="104775"/>
          <a:chExt cx="0" cy="314325"/>
        </a:xfrm>
      </xdr:grpSpPr>
      <xdr:sp macro="" textlink="">
        <xdr:nvSpPr>
          <xdr:cNvPr id="751507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64" name="Group 1"/>
        <xdr:cNvGrpSpPr>
          <a:grpSpLocks/>
        </xdr:cNvGrpSpPr>
      </xdr:nvGrpSpPr>
      <xdr:grpSpPr bwMode="auto">
        <a:xfrm>
          <a:off x="3705225" y="95250"/>
          <a:ext cx="0" cy="438150"/>
          <a:chOff x="5362575" y="104775"/>
          <a:chExt cx="0" cy="314325"/>
        </a:xfrm>
      </xdr:grpSpPr>
      <xdr:sp macro="" textlink="">
        <xdr:nvSpPr>
          <xdr:cNvPr id="751507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65" name="Group 15"/>
        <xdr:cNvGrpSpPr>
          <a:grpSpLocks/>
        </xdr:cNvGrpSpPr>
      </xdr:nvGrpSpPr>
      <xdr:grpSpPr bwMode="auto">
        <a:xfrm>
          <a:off x="3705225" y="95250"/>
          <a:ext cx="0" cy="438150"/>
          <a:chOff x="5362575" y="104775"/>
          <a:chExt cx="0" cy="314325"/>
        </a:xfrm>
      </xdr:grpSpPr>
      <xdr:sp macro="" textlink="">
        <xdr:nvSpPr>
          <xdr:cNvPr id="751507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5066" name="Group 1"/>
        <xdr:cNvGrpSpPr>
          <a:grpSpLocks/>
        </xdr:cNvGrpSpPr>
      </xdr:nvGrpSpPr>
      <xdr:grpSpPr bwMode="auto">
        <a:xfrm>
          <a:off x="3705225" y="95250"/>
          <a:ext cx="0" cy="438150"/>
          <a:chOff x="7950200" y="104775"/>
          <a:chExt cx="0" cy="314325"/>
        </a:xfrm>
      </xdr:grpSpPr>
      <xdr:sp macro="" textlink="">
        <xdr:nvSpPr>
          <xdr:cNvPr id="751506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751506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5733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1847850</xdr:colOff>
      <xdr:row>52</xdr:row>
      <xdr:rowOff>57150</xdr:rowOff>
    </xdr:from>
    <xdr:to>
      <xdr:col>15</xdr:col>
      <xdr:colOff>152400</xdr:colOff>
      <xdr:row>65</xdr:row>
      <xdr:rowOff>123825</xdr:rowOff>
    </xdr:to>
    <xdr:graphicFrame macro="">
      <xdr:nvGraphicFramePr>
        <xdr:cNvPr id="665733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7517100" name="Group 1"/>
        <xdr:cNvGrpSpPr>
          <a:grpSpLocks/>
        </xdr:cNvGrpSpPr>
      </xdr:nvGrpSpPr>
      <xdr:grpSpPr bwMode="auto">
        <a:xfrm>
          <a:off x="3524250" y="95250"/>
          <a:ext cx="0" cy="438150"/>
          <a:chOff x="5362575" y="104775"/>
          <a:chExt cx="0" cy="314325"/>
        </a:xfrm>
      </xdr:grpSpPr>
      <xdr:sp macro="" textlink="">
        <xdr:nvSpPr>
          <xdr:cNvPr id="751714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01" name="Group 15"/>
        <xdr:cNvGrpSpPr>
          <a:grpSpLocks/>
        </xdr:cNvGrpSpPr>
      </xdr:nvGrpSpPr>
      <xdr:grpSpPr bwMode="auto">
        <a:xfrm>
          <a:off x="3524250" y="95250"/>
          <a:ext cx="0" cy="438150"/>
          <a:chOff x="5362575" y="104775"/>
          <a:chExt cx="0" cy="314325"/>
        </a:xfrm>
      </xdr:grpSpPr>
      <xdr:sp macro="" textlink="">
        <xdr:nvSpPr>
          <xdr:cNvPr id="75171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02" name="Group 1"/>
        <xdr:cNvGrpSpPr>
          <a:grpSpLocks/>
        </xdr:cNvGrpSpPr>
      </xdr:nvGrpSpPr>
      <xdr:grpSpPr bwMode="auto">
        <a:xfrm>
          <a:off x="3524250" y="95250"/>
          <a:ext cx="0" cy="438150"/>
          <a:chOff x="5362575" y="104775"/>
          <a:chExt cx="0" cy="314325"/>
        </a:xfrm>
      </xdr:grpSpPr>
      <xdr:sp macro="" textlink="">
        <xdr:nvSpPr>
          <xdr:cNvPr id="751714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03" name="Group 15"/>
        <xdr:cNvGrpSpPr>
          <a:grpSpLocks/>
        </xdr:cNvGrpSpPr>
      </xdr:nvGrpSpPr>
      <xdr:grpSpPr bwMode="auto">
        <a:xfrm>
          <a:off x="3524250" y="95250"/>
          <a:ext cx="0" cy="438150"/>
          <a:chOff x="5362575" y="104775"/>
          <a:chExt cx="0" cy="314325"/>
        </a:xfrm>
      </xdr:grpSpPr>
      <xdr:sp macro="" textlink="">
        <xdr:nvSpPr>
          <xdr:cNvPr id="751713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04" name="Group 1"/>
        <xdr:cNvGrpSpPr>
          <a:grpSpLocks/>
        </xdr:cNvGrpSpPr>
      </xdr:nvGrpSpPr>
      <xdr:grpSpPr bwMode="auto">
        <a:xfrm>
          <a:off x="3524250" y="95250"/>
          <a:ext cx="0" cy="438150"/>
          <a:chOff x="7950200" y="104775"/>
          <a:chExt cx="0" cy="314325"/>
        </a:xfrm>
      </xdr:grpSpPr>
      <xdr:sp macro="" textlink="">
        <xdr:nvSpPr>
          <xdr:cNvPr id="751713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05" name="Group 1"/>
        <xdr:cNvGrpSpPr>
          <a:grpSpLocks/>
        </xdr:cNvGrpSpPr>
      </xdr:nvGrpSpPr>
      <xdr:grpSpPr bwMode="auto">
        <a:xfrm>
          <a:off x="3524250" y="95250"/>
          <a:ext cx="0" cy="438150"/>
          <a:chOff x="5362575" y="104775"/>
          <a:chExt cx="0" cy="314325"/>
        </a:xfrm>
      </xdr:grpSpPr>
      <xdr:sp macro="" textlink="">
        <xdr:nvSpPr>
          <xdr:cNvPr id="751713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06" name="Group 15"/>
        <xdr:cNvGrpSpPr>
          <a:grpSpLocks/>
        </xdr:cNvGrpSpPr>
      </xdr:nvGrpSpPr>
      <xdr:grpSpPr bwMode="auto">
        <a:xfrm>
          <a:off x="3524250" y="95250"/>
          <a:ext cx="0" cy="438150"/>
          <a:chOff x="5362575" y="104775"/>
          <a:chExt cx="0" cy="314325"/>
        </a:xfrm>
      </xdr:grpSpPr>
      <xdr:sp macro="" textlink="">
        <xdr:nvSpPr>
          <xdr:cNvPr id="751713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07" name="Group 1"/>
        <xdr:cNvGrpSpPr>
          <a:grpSpLocks/>
        </xdr:cNvGrpSpPr>
      </xdr:nvGrpSpPr>
      <xdr:grpSpPr bwMode="auto">
        <a:xfrm>
          <a:off x="3524250" y="95250"/>
          <a:ext cx="0" cy="438150"/>
          <a:chOff x="5362575" y="104775"/>
          <a:chExt cx="0" cy="314325"/>
        </a:xfrm>
      </xdr:grpSpPr>
      <xdr:sp macro="" textlink="">
        <xdr:nvSpPr>
          <xdr:cNvPr id="75171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08" name="Group 15"/>
        <xdr:cNvGrpSpPr>
          <a:grpSpLocks/>
        </xdr:cNvGrpSpPr>
      </xdr:nvGrpSpPr>
      <xdr:grpSpPr bwMode="auto">
        <a:xfrm>
          <a:off x="3524250" y="95250"/>
          <a:ext cx="0" cy="438150"/>
          <a:chOff x="5362575" y="104775"/>
          <a:chExt cx="0" cy="314325"/>
        </a:xfrm>
      </xdr:grpSpPr>
      <xdr:sp macro="" textlink="">
        <xdr:nvSpPr>
          <xdr:cNvPr id="751712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09" name="Group 1"/>
        <xdr:cNvGrpSpPr>
          <a:grpSpLocks/>
        </xdr:cNvGrpSpPr>
      </xdr:nvGrpSpPr>
      <xdr:grpSpPr bwMode="auto">
        <a:xfrm>
          <a:off x="3524250" y="95250"/>
          <a:ext cx="0" cy="438150"/>
          <a:chOff x="7950200" y="104775"/>
          <a:chExt cx="0" cy="314325"/>
        </a:xfrm>
      </xdr:grpSpPr>
      <xdr:sp macro="" textlink="">
        <xdr:nvSpPr>
          <xdr:cNvPr id="751712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10" name="Group 1"/>
        <xdr:cNvGrpSpPr>
          <a:grpSpLocks/>
        </xdr:cNvGrpSpPr>
      </xdr:nvGrpSpPr>
      <xdr:grpSpPr bwMode="auto">
        <a:xfrm>
          <a:off x="3524250" y="95250"/>
          <a:ext cx="0" cy="438150"/>
          <a:chOff x="5362575" y="104775"/>
          <a:chExt cx="0" cy="314325"/>
        </a:xfrm>
      </xdr:grpSpPr>
      <xdr:sp macro="" textlink="">
        <xdr:nvSpPr>
          <xdr:cNvPr id="75171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11" name="Group 15"/>
        <xdr:cNvGrpSpPr>
          <a:grpSpLocks/>
        </xdr:cNvGrpSpPr>
      </xdr:nvGrpSpPr>
      <xdr:grpSpPr bwMode="auto">
        <a:xfrm>
          <a:off x="3524250" y="95250"/>
          <a:ext cx="0" cy="438150"/>
          <a:chOff x="5362575" y="104775"/>
          <a:chExt cx="0" cy="314325"/>
        </a:xfrm>
      </xdr:grpSpPr>
      <xdr:sp macro="" textlink="">
        <xdr:nvSpPr>
          <xdr:cNvPr id="751712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12" name="Group 1"/>
        <xdr:cNvGrpSpPr>
          <a:grpSpLocks/>
        </xdr:cNvGrpSpPr>
      </xdr:nvGrpSpPr>
      <xdr:grpSpPr bwMode="auto">
        <a:xfrm>
          <a:off x="3524250" y="95250"/>
          <a:ext cx="0" cy="438150"/>
          <a:chOff x="5362575" y="104775"/>
          <a:chExt cx="0" cy="314325"/>
        </a:xfrm>
      </xdr:grpSpPr>
      <xdr:sp macro="" textlink="">
        <xdr:nvSpPr>
          <xdr:cNvPr id="751712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13" name="Group 15"/>
        <xdr:cNvGrpSpPr>
          <a:grpSpLocks/>
        </xdr:cNvGrpSpPr>
      </xdr:nvGrpSpPr>
      <xdr:grpSpPr bwMode="auto">
        <a:xfrm>
          <a:off x="3524250" y="95250"/>
          <a:ext cx="0" cy="438150"/>
          <a:chOff x="5362575" y="104775"/>
          <a:chExt cx="0" cy="314325"/>
        </a:xfrm>
      </xdr:grpSpPr>
      <xdr:sp macro="" textlink="">
        <xdr:nvSpPr>
          <xdr:cNvPr id="751711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7114" name="Group 1"/>
        <xdr:cNvGrpSpPr>
          <a:grpSpLocks/>
        </xdr:cNvGrpSpPr>
      </xdr:nvGrpSpPr>
      <xdr:grpSpPr bwMode="auto">
        <a:xfrm>
          <a:off x="3524250" y="95250"/>
          <a:ext cx="0" cy="438150"/>
          <a:chOff x="7950200" y="104775"/>
          <a:chExt cx="0" cy="314325"/>
        </a:xfrm>
      </xdr:grpSpPr>
      <xdr:sp macro="" textlink="">
        <xdr:nvSpPr>
          <xdr:cNvPr id="751711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751711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6040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276225</xdr:colOff>
      <xdr:row>51</xdr:row>
      <xdr:rowOff>95250</xdr:rowOff>
    </xdr:from>
    <xdr:to>
      <xdr:col>15</xdr:col>
      <xdr:colOff>2190750</xdr:colOff>
      <xdr:row>60</xdr:row>
      <xdr:rowOff>0</xdr:rowOff>
    </xdr:to>
    <xdr:graphicFrame macro="">
      <xdr:nvGraphicFramePr>
        <xdr:cNvPr id="6660405"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0</xdr:row>
      <xdr:rowOff>95250</xdr:rowOff>
    </xdr:from>
    <xdr:to>
      <xdr:col>8</xdr:col>
      <xdr:colOff>0</xdr:colOff>
      <xdr:row>1</xdr:row>
      <xdr:rowOff>152400</xdr:rowOff>
    </xdr:to>
    <xdr:grpSp>
      <xdr:nvGrpSpPr>
        <xdr:cNvPr id="7519151" name="Group 1"/>
        <xdr:cNvGrpSpPr>
          <a:grpSpLocks/>
        </xdr:cNvGrpSpPr>
      </xdr:nvGrpSpPr>
      <xdr:grpSpPr bwMode="auto">
        <a:xfrm>
          <a:off x="8420100" y="95250"/>
          <a:ext cx="0" cy="438150"/>
          <a:chOff x="5362575" y="104775"/>
          <a:chExt cx="0" cy="314325"/>
        </a:xfrm>
      </xdr:grpSpPr>
      <xdr:sp macro="" textlink="">
        <xdr:nvSpPr>
          <xdr:cNvPr id="75191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52" name="Group 15"/>
        <xdr:cNvGrpSpPr>
          <a:grpSpLocks/>
        </xdr:cNvGrpSpPr>
      </xdr:nvGrpSpPr>
      <xdr:grpSpPr bwMode="auto">
        <a:xfrm>
          <a:off x="8420100" y="95250"/>
          <a:ext cx="0" cy="438150"/>
          <a:chOff x="5362575" y="104775"/>
          <a:chExt cx="0" cy="314325"/>
        </a:xfrm>
      </xdr:grpSpPr>
      <xdr:sp macro="" textlink="">
        <xdr:nvSpPr>
          <xdr:cNvPr id="751919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53" name="Group 1"/>
        <xdr:cNvGrpSpPr>
          <a:grpSpLocks/>
        </xdr:cNvGrpSpPr>
      </xdr:nvGrpSpPr>
      <xdr:grpSpPr bwMode="auto">
        <a:xfrm>
          <a:off x="8420100" y="95250"/>
          <a:ext cx="0" cy="438150"/>
          <a:chOff x="5362575" y="104775"/>
          <a:chExt cx="0" cy="314325"/>
        </a:xfrm>
      </xdr:grpSpPr>
      <xdr:sp macro="" textlink="">
        <xdr:nvSpPr>
          <xdr:cNvPr id="75191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54" name="Group 15"/>
        <xdr:cNvGrpSpPr>
          <a:grpSpLocks/>
        </xdr:cNvGrpSpPr>
      </xdr:nvGrpSpPr>
      <xdr:grpSpPr bwMode="auto">
        <a:xfrm>
          <a:off x="8420100" y="95250"/>
          <a:ext cx="0" cy="438150"/>
          <a:chOff x="5362575" y="104775"/>
          <a:chExt cx="0" cy="314325"/>
        </a:xfrm>
      </xdr:grpSpPr>
      <xdr:sp macro="" textlink="">
        <xdr:nvSpPr>
          <xdr:cNvPr id="751918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55" name="Group 1"/>
        <xdr:cNvGrpSpPr>
          <a:grpSpLocks/>
        </xdr:cNvGrpSpPr>
      </xdr:nvGrpSpPr>
      <xdr:grpSpPr bwMode="auto">
        <a:xfrm>
          <a:off x="8420100" y="95250"/>
          <a:ext cx="0" cy="438150"/>
          <a:chOff x="7950200" y="104775"/>
          <a:chExt cx="0" cy="314325"/>
        </a:xfrm>
      </xdr:grpSpPr>
      <xdr:sp macro="" textlink="">
        <xdr:nvSpPr>
          <xdr:cNvPr id="75191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56" name="Group 1"/>
        <xdr:cNvGrpSpPr>
          <a:grpSpLocks/>
        </xdr:cNvGrpSpPr>
      </xdr:nvGrpSpPr>
      <xdr:grpSpPr bwMode="auto">
        <a:xfrm>
          <a:off x="8420100" y="95250"/>
          <a:ext cx="0" cy="438150"/>
          <a:chOff x="5362575" y="104775"/>
          <a:chExt cx="0" cy="314325"/>
        </a:xfrm>
      </xdr:grpSpPr>
      <xdr:sp macro="" textlink="">
        <xdr:nvSpPr>
          <xdr:cNvPr id="75191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57" name="Group 15"/>
        <xdr:cNvGrpSpPr>
          <a:grpSpLocks/>
        </xdr:cNvGrpSpPr>
      </xdr:nvGrpSpPr>
      <xdr:grpSpPr bwMode="auto">
        <a:xfrm>
          <a:off x="8420100" y="95250"/>
          <a:ext cx="0" cy="438150"/>
          <a:chOff x="5362575" y="104775"/>
          <a:chExt cx="0" cy="314325"/>
        </a:xfrm>
      </xdr:grpSpPr>
      <xdr:sp macro="" textlink="">
        <xdr:nvSpPr>
          <xdr:cNvPr id="751918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58" name="Group 1"/>
        <xdr:cNvGrpSpPr>
          <a:grpSpLocks/>
        </xdr:cNvGrpSpPr>
      </xdr:nvGrpSpPr>
      <xdr:grpSpPr bwMode="auto">
        <a:xfrm>
          <a:off x="8420100" y="95250"/>
          <a:ext cx="0" cy="438150"/>
          <a:chOff x="5362575" y="104775"/>
          <a:chExt cx="0" cy="314325"/>
        </a:xfrm>
      </xdr:grpSpPr>
      <xdr:sp macro="" textlink="">
        <xdr:nvSpPr>
          <xdr:cNvPr id="75191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59" name="Group 15"/>
        <xdr:cNvGrpSpPr>
          <a:grpSpLocks/>
        </xdr:cNvGrpSpPr>
      </xdr:nvGrpSpPr>
      <xdr:grpSpPr bwMode="auto">
        <a:xfrm>
          <a:off x="8420100" y="95250"/>
          <a:ext cx="0" cy="438150"/>
          <a:chOff x="5362575" y="104775"/>
          <a:chExt cx="0" cy="314325"/>
        </a:xfrm>
      </xdr:grpSpPr>
      <xdr:sp macro="" textlink="">
        <xdr:nvSpPr>
          <xdr:cNvPr id="751917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60" name="Group 1"/>
        <xdr:cNvGrpSpPr>
          <a:grpSpLocks/>
        </xdr:cNvGrpSpPr>
      </xdr:nvGrpSpPr>
      <xdr:grpSpPr bwMode="auto">
        <a:xfrm>
          <a:off x="8420100" y="95250"/>
          <a:ext cx="0" cy="438150"/>
          <a:chOff x="7950200" y="104775"/>
          <a:chExt cx="0" cy="314325"/>
        </a:xfrm>
      </xdr:grpSpPr>
      <xdr:sp macro="" textlink="">
        <xdr:nvSpPr>
          <xdr:cNvPr id="75191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61" name="Group 1"/>
        <xdr:cNvGrpSpPr>
          <a:grpSpLocks/>
        </xdr:cNvGrpSpPr>
      </xdr:nvGrpSpPr>
      <xdr:grpSpPr bwMode="auto">
        <a:xfrm>
          <a:off x="8420100" y="95250"/>
          <a:ext cx="0" cy="438150"/>
          <a:chOff x="5362575" y="104775"/>
          <a:chExt cx="0" cy="314325"/>
        </a:xfrm>
      </xdr:grpSpPr>
      <xdr:sp macro="" textlink="">
        <xdr:nvSpPr>
          <xdr:cNvPr id="75191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62" name="Group 15"/>
        <xdr:cNvGrpSpPr>
          <a:grpSpLocks/>
        </xdr:cNvGrpSpPr>
      </xdr:nvGrpSpPr>
      <xdr:grpSpPr bwMode="auto">
        <a:xfrm>
          <a:off x="8420100" y="95250"/>
          <a:ext cx="0" cy="438150"/>
          <a:chOff x="5362575" y="104775"/>
          <a:chExt cx="0" cy="314325"/>
        </a:xfrm>
      </xdr:grpSpPr>
      <xdr:sp macro="" textlink="">
        <xdr:nvSpPr>
          <xdr:cNvPr id="75191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63" name="Group 1"/>
        <xdr:cNvGrpSpPr>
          <a:grpSpLocks/>
        </xdr:cNvGrpSpPr>
      </xdr:nvGrpSpPr>
      <xdr:grpSpPr bwMode="auto">
        <a:xfrm>
          <a:off x="8420100" y="95250"/>
          <a:ext cx="0" cy="438150"/>
          <a:chOff x="5362575" y="104775"/>
          <a:chExt cx="0" cy="314325"/>
        </a:xfrm>
      </xdr:grpSpPr>
      <xdr:sp macro="" textlink="">
        <xdr:nvSpPr>
          <xdr:cNvPr id="75191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64" name="Group 15"/>
        <xdr:cNvGrpSpPr>
          <a:grpSpLocks/>
        </xdr:cNvGrpSpPr>
      </xdr:nvGrpSpPr>
      <xdr:grpSpPr bwMode="auto">
        <a:xfrm>
          <a:off x="8420100" y="95250"/>
          <a:ext cx="0" cy="438150"/>
          <a:chOff x="5362575" y="104775"/>
          <a:chExt cx="0" cy="314325"/>
        </a:xfrm>
      </xdr:grpSpPr>
      <xdr:sp macro="" textlink="">
        <xdr:nvSpPr>
          <xdr:cNvPr id="751916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19165" name="Group 1"/>
        <xdr:cNvGrpSpPr>
          <a:grpSpLocks/>
        </xdr:cNvGrpSpPr>
      </xdr:nvGrpSpPr>
      <xdr:grpSpPr bwMode="auto">
        <a:xfrm>
          <a:off x="8420100" y="95250"/>
          <a:ext cx="0" cy="438150"/>
          <a:chOff x="7950200" y="104775"/>
          <a:chExt cx="0" cy="314325"/>
        </a:xfrm>
      </xdr:grpSpPr>
      <xdr:sp macro="" textlink="">
        <xdr:nvSpPr>
          <xdr:cNvPr id="75191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751916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6347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190500</xdr:colOff>
      <xdr:row>51</xdr:row>
      <xdr:rowOff>0</xdr:rowOff>
    </xdr:from>
    <xdr:to>
      <xdr:col>12</xdr:col>
      <xdr:colOff>438150</xdr:colOff>
      <xdr:row>65</xdr:row>
      <xdr:rowOff>152400</xdr:rowOff>
    </xdr:to>
    <xdr:graphicFrame macro="">
      <xdr:nvGraphicFramePr>
        <xdr:cNvPr id="666347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0</xdr:row>
      <xdr:rowOff>95250</xdr:rowOff>
    </xdr:from>
    <xdr:to>
      <xdr:col>8</xdr:col>
      <xdr:colOff>0</xdr:colOff>
      <xdr:row>1</xdr:row>
      <xdr:rowOff>152400</xdr:rowOff>
    </xdr:to>
    <xdr:grpSp>
      <xdr:nvGrpSpPr>
        <xdr:cNvPr id="7521196" name="Group 1"/>
        <xdr:cNvGrpSpPr>
          <a:grpSpLocks/>
        </xdr:cNvGrpSpPr>
      </xdr:nvGrpSpPr>
      <xdr:grpSpPr bwMode="auto">
        <a:xfrm>
          <a:off x="8143875" y="95250"/>
          <a:ext cx="0" cy="438150"/>
          <a:chOff x="5362575" y="104775"/>
          <a:chExt cx="0" cy="314325"/>
        </a:xfrm>
      </xdr:grpSpPr>
      <xdr:sp macro="" textlink="">
        <xdr:nvSpPr>
          <xdr:cNvPr id="752124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197" name="Group 15"/>
        <xdr:cNvGrpSpPr>
          <a:grpSpLocks/>
        </xdr:cNvGrpSpPr>
      </xdr:nvGrpSpPr>
      <xdr:grpSpPr bwMode="auto">
        <a:xfrm>
          <a:off x="8143875" y="95250"/>
          <a:ext cx="0" cy="438150"/>
          <a:chOff x="5362575" y="104775"/>
          <a:chExt cx="0" cy="314325"/>
        </a:xfrm>
      </xdr:grpSpPr>
      <xdr:sp macro="" textlink="">
        <xdr:nvSpPr>
          <xdr:cNvPr id="752123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198" name="Group 1"/>
        <xdr:cNvGrpSpPr>
          <a:grpSpLocks/>
        </xdr:cNvGrpSpPr>
      </xdr:nvGrpSpPr>
      <xdr:grpSpPr bwMode="auto">
        <a:xfrm>
          <a:off x="8143875" y="95250"/>
          <a:ext cx="0" cy="438150"/>
          <a:chOff x="5362575" y="104775"/>
          <a:chExt cx="0" cy="314325"/>
        </a:xfrm>
      </xdr:grpSpPr>
      <xdr:sp macro="" textlink="">
        <xdr:nvSpPr>
          <xdr:cNvPr id="752123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199" name="Group 15"/>
        <xdr:cNvGrpSpPr>
          <a:grpSpLocks/>
        </xdr:cNvGrpSpPr>
      </xdr:nvGrpSpPr>
      <xdr:grpSpPr bwMode="auto">
        <a:xfrm>
          <a:off x="8143875" y="95250"/>
          <a:ext cx="0" cy="438150"/>
          <a:chOff x="5362575" y="104775"/>
          <a:chExt cx="0" cy="314325"/>
        </a:xfrm>
      </xdr:grpSpPr>
      <xdr:sp macro="" textlink="">
        <xdr:nvSpPr>
          <xdr:cNvPr id="752123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0" name="Group 1"/>
        <xdr:cNvGrpSpPr>
          <a:grpSpLocks/>
        </xdr:cNvGrpSpPr>
      </xdr:nvGrpSpPr>
      <xdr:grpSpPr bwMode="auto">
        <a:xfrm>
          <a:off x="8143875" y="95250"/>
          <a:ext cx="0" cy="438150"/>
          <a:chOff x="7950200" y="104775"/>
          <a:chExt cx="0" cy="314325"/>
        </a:xfrm>
      </xdr:grpSpPr>
      <xdr:sp macro="" textlink="">
        <xdr:nvSpPr>
          <xdr:cNvPr id="752123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1" name="Group 1"/>
        <xdr:cNvGrpSpPr>
          <a:grpSpLocks/>
        </xdr:cNvGrpSpPr>
      </xdr:nvGrpSpPr>
      <xdr:grpSpPr bwMode="auto">
        <a:xfrm>
          <a:off x="8143875" y="95250"/>
          <a:ext cx="0" cy="438150"/>
          <a:chOff x="5362575" y="104775"/>
          <a:chExt cx="0" cy="314325"/>
        </a:xfrm>
      </xdr:grpSpPr>
      <xdr:sp macro="" textlink="">
        <xdr:nvSpPr>
          <xdr:cNvPr id="75212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2" name="Group 15"/>
        <xdr:cNvGrpSpPr>
          <a:grpSpLocks/>
        </xdr:cNvGrpSpPr>
      </xdr:nvGrpSpPr>
      <xdr:grpSpPr bwMode="auto">
        <a:xfrm>
          <a:off x="8143875" y="95250"/>
          <a:ext cx="0" cy="438150"/>
          <a:chOff x="5362575" y="104775"/>
          <a:chExt cx="0" cy="314325"/>
        </a:xfrm>
      </xdr:grpSpPr>
      <xdr:sp macro="" textlink="">
        <xdr:nvSpPr>
          <xdr:cNvPr id="752122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3" name="Group 1"/>
        <xdr:cNvGrpSpPr>
          <a:grpSpLocks/>
        </xdr:cNvGrpSpPr>
      </xdr:nvGrpSpPr>
      <xdr:grpSpPr bwMode="auto">
        <a:xfrm>
          <a:off x="8143875" y="95250"/>
          <a:ext cx="0" cy="438150"/>
          <a:chOff x="5362575" y="104775"/>
          <a:chExt cx="0" cy="314325"/>
        </a:xfrm>
      </xdr:grpSpPr>
      <xdr:sp macro="" textlink="">
        <xdr:nvSpPr>
          <xdr:cNvPr id="752122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4" name="Group 15"/>
        <xdr:cNvGrpSpPr>
          <a:grpSpLocks/>
        </xdr:cNvGrpSpPr>
      </xdr:nvGrpSpPr>
      <xdr:grpSpPr bwMode="auto">
        <a:xfrm>
          <a:off x="8143875" y="95250"/>
          <a:ext cx="0" cy="438150"/>
          <a:chOff x="5362575" y="104775"/>
          <a:chExt cx="0" cy="314325"/>
        </a:xfrm>
      </xdr:grpSpPr>
      <xdr:sp macro="" textlink="">
        <xdr:nvSpPr>
          <xdr:cNvPr id="752122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5" name="Group 1"/>
        <xdr:cNvGrpSpPr>
          <a:grpSpLocks/>
        </xdr:cNvGrpSpPr>
      </xdr:nvGrpSpPr>
      <xdr:grpSpPr bwMode="auto">
        <a:xfrm>
          <a:off x="8143875" y="95250"/>
          <a:ext cx="0" cy="438150"/>
          <a:chOff x="7950200" y="104775"/>
          <a:chExt cx="0" cy="314325"/>
        </a:xfrm>
      </xdr:grpSpPr>
      <xdr:sp macro="" textlink="">
        <xdr:nvSpPr>
          <xdr:cNvPr id="752122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6" name="Group 1"/>
        <xdr:cNvGrpSpPr>
          <a:grpSpLocks/>
        </xdr:cNvGrpSpPr>
      </xdr:nvGrpSpPr>
      <xdr:grpSpPr bwMode="auto">
        <a:xfrm>
          <a:off x="8143875" y="95250"/>
          <a:ext cx="0" cy="438150"/>
          <a:chOff x="5362575" y="104775"/>
          <a:chExt cx="0" cy="314325"/>
        </a:xfrm>
      </xdr:grpSpPr>
      <xdr:sp macro="" textlink="">
        <xdr:nvSpPr>
          <xdr:cNvPr id="752122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7" name="Group 15"/>
        <xdr:cNvGrpSpPr>
          <a:grpSpLocks/>
        </xdr:cNvGrpSpPr>
      </xdr:nvGrpSpPr>
      <xdr:grpSpPr bwMode="auto">
        <a:xfrm>
          <a:off x="8143875" y="95250"/>
          <a:ext cx="0" cy="438150"/>
          <a:chOff x="5362575" y="104775"/>
          <a:chExt cx="0" cy="314325"/>
        </a:xfrm>
      </xdr:grpSpPr>
      <xdr:sp macro="" textlink="">
        <xdr:nvSpPr>
          <xdr:cNvPr id="752121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8" name="Group 1"/>
        <xdr:cNvGrpSpPr>
          <a:grpSpLocks/>
        </xdr:cNvGrpSpPr>
      </xdr:nvGrpSpPr>
      <xdr:grpSpPr bwMode="auto">
        <a:xfrm>
          <a:off x="8143875" y="95250"/>
          <a:ext cx="0" cy="438150"/>
          <a:chOff x="5362575" y="104775"/>
          <a:chExt cx="0" cy="314325"/>
        </a:xfrm>
      </xdr:grpSpPr>
      <xdr:sp macro="" textlink="">
        <xdr:nvSpPr>
          <xdr:cNvPr id="752121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09" name="Group 15"/>
        <xdr:cNvGrpSpPr>
          <a:grpSpLocks/>
        </xdr:cNvGrpSpPr>
      </xdr:nvGrpSpPr>
      <xdr:grpSpPr bwMode="auto">
        <a:xfrm>
          <a:off x="8143875" y="95250"/>
          <a:ext cx="0" cy="438150"/>
          <a:chOff x="5362575" y="104775"/>
          <a:chExt cx="0" cy="314325"/>
        </a:xfrm>
      </xdr:grpSpPr>
      <xdr:sp macro="" textlink="">
        <xdr:nvSpPr>
          <xdr:cNvPr id="752121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7521210" name="Group 1"/>
        <xdr:cNvGrpSpPr>
          <a:grpSpLocks/>
        </xdr:cNvGrpSpPr>
      </xdr:nvGrpSpPr>
      <xdr:grpSpPr bwMode="auto">
        <a:xfrm>
          <a:off x="8143875" y="95250"/>
          <a:ext cx="0" cy="438150"/>
          <a:chOff x="7950200" y="104775"/>
          <a:chExt cx="0" cy="314325"/>
        </a:xfrm>
      </xdr:grpSpPr>
      <xdr:sp macro="" textlink="">
        <xdr:nvSpPr>
          <xdr:cNvPr id="752121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752121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645352" name="Group 1"/>
        <xdr:cNvGrpSpPr>
          <a:grpSpLocks/>
        </xdr:cNvGrpSpPr>
      </xdr:nvGrpSpPr>
      <xdr:grpSpPr bwMode="auto">
        <a:xfrm>
          <a:off x="4524375" y="104775"/>
          <a:ext cx="0" cy="285750"/>
          <a:chOff x="6238875" y="104775"/>
          <a:chExt cx="0" cy="314325"/>
        </a:xfrm>
      </xdr:grpSpPr>
      <xdr:sp macro="" textlink="">
        <xdr:nvSpPr>
          <xdr:cNvPr id="664535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1247775</xdr:colOff>
      <xdr:row>3</xdr:row>
      <xdr:rowOff>247650</xdr:rowOff>
    </xdr:to>
    <xdr:pic>
      <xdr:nvPicPr>
        <xdr:cNvPr id="6645353"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1381125</xdr:colOff>
      <xdr:row>4</xdr:row>
      <xdr:rowOff>171450</xdr:rowOff>
    </xdr:to>
    <xdr:pic>
      <xdr:nvPicPr>
        <xdr:cNvPr id="6645914"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6647400" name="Group 1"/>
        <xdr:cNvGrpSpPr>
          <a:grpSpLocks/>
        </xdr:cNvGrpSpPr>
      </xdr:nvGrpSpPr>
      <xdr:grpSpPr bwMode="auto">
        <a:xfrm>
          <a:off x="5534025" y="104775"/>
          <a:ext cx="0" cy="285750"/>
          <a:chOff x="6238875" y="104775"/>
          <a:chExt cx="0" cy="314325"/>
        </a:xfrm>
      </xdr:grpSpPr>
      <xdr:sp macro="" textlink="">
        <xdr:nvSpPr>
          <xdr:cNvPr id="664740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123825</xdr:rowOff>
    </xdr:from>
    <xdr:to>
      <xdr:col>0</xdr:col>
      <xdr:colOff>1533525</xdr:colOff>
      <xdr:row>3</xdr:row>
      <xdr:rowOff>219075</xdr:rowOff>
    </xdr:to>
    <xdr:pic>
      <xdr:nvPicPr>
        <xdr:cNvPr id="6647401"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23825"/>
          <a:ext cx="10572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4811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51</xdr:row>
      <xdr:rowOff>28575</xdr:rowOff>
    </xdr:from>
    <xdr:to>
      <xdr:col>14</xdr:col>
      <xdr:colOff>95250</xdr:colOff>
      <xdr:row>67</xdr:row>
      <xdr:rowOff>38100</xdr:rowOff>
    </xdr:to>
    <xdr:graphicFrame macro="">
      <xdr:nvGraphicFramePr>
        <xdr:cNvPr id="6648117"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7510956" name="Group 1"/>
        <xdr:cNvGrpSpPr>
          <a:grpSpLocks/>
        </xdr:cNvGrpSpPr>
      </xdr:nvGrpSpPr>
      <xdr:grpSpPr bwMode="auto">
        <a:xfrm>
          <a:off x="3705225" y="95250"/>
          <a:ext cx="0" cy="438150"/>
          <a:chOff x="5362575" y="104775"/>
          <a:chExt cx="0" cy="314325"/>
        </a:xfrm>
      </xdr:grpSpPr>
      <xdr:sp macro="" textlink="">
        <xdr:nvSpPr>
          <xdr:cNvPr id="751100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57" name="Group 15"/>
        <xdr:cNvGrpSpPr>
          <a:grpSpLocks/>
        </xdr:cNvGrpSpPr>
      </xdr:nvGrpSpPr>
      <xdr:grpSpPr bwMode="auto">
        <a:xfrm>
          <a:off x="3705225" y="95250"/>
          <a:ext cx="0" cy="438150"/>
          <a:chOff x="5362575" y="104775"/>
          <a:chExt cx="0" cy="314325"/>
        </a:xfrm>
      </xdr:grpSpPr>
      <xdr:sp macro="" textlink="">
        <xdr:nvSpPr>
          <xdr:cNvPr id="751099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58" name="Group 1"/>
        <xdr:cNvGrpSpPr>
          <a:grpSpLocks/>
        </xdr:cNvGrpSpPr>
      </xdr:nvGrpSpPr>
      <xdr:grpSpPr bwMode="auto">
        <a:xfrm>
          <a:off x="3705225" y="95250"/>
          <a:ext cx="0" cy="438150"/>
          <a:chOff x="5362575" y="104775"/>
          <a:chExt cx="0" cy="314325"/>
        </a:xfrm>
      </xdr:grpSpPr>
      <xdr:sp macro="" textlink="">
        <xdr:nvSpPr>
          <xdr:cNvPr id="751099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59" name="Group 15"/>
        <xdr:cNvGrpSpPr>
          <a:grpSpLocks/>
        </xdr:cNvGrpSpPr>
      </xdr:nvGrpSpPr>
      <xdr:grpSpPr bwMode="auto">
        <a:xfrm>
          <a:off x="3705225" y="95250"/>
          <a:ext cx="0" cy="438150"/>
          <a:chOff x="5362575" y="104775"/>
          <a:chExt cx="0" cy="314325"/>
        </a:xfrm>
      </xdr:grpSpPr>
      <xdr:sp macro="" textlink="">
        <xdr:nvSpPr>
          <xdr:cNvPr id="751099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0" name="Group 1"/>
        <xdr:cNvGrpSpPr>
          <a:grpSpLocks/>
        </xdr:cNvGrpSpPr>
      </xdr:nvGrpSpPr>
      <xdr:grpSpPr bwMode="auto">
        <a:xfrm>
          <a:off x="3705225" y="95250"/>
          <a:ext cx="0" cy="438150"/>
          <a:chOff x="7950200" y="104775"/>
          <a:chExt cx="0" cy="314325"/>
        </a:xfrm>
      </xdr:grpSpPr>
      <xdr:sp macro="" textlink="">
        <xdr:nvSpPr>
          <xdr:cNvPr id="751099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1" name="Group 1"/>
        <xdr:cNvGrpSpPr>
          <a:grpSpLocks/>
        </xdr:cNvGrpSpPr>
      </xdr:nvGrpSpPr>
      <xdr:grpSpPr bwMode="auto">
        <a:xfrm>
          <a:off x="3705225" y="95250"/>
          <a:ext cx="0" cy="438150"/>
          <a:chOff x="5362575" y="104775"/>
          <a:chExt cx="0" cy="314325"/>
        </a:xfrm>
      </xdr:grpSpPr>
      <xdr:sp macro="" textlink="">
        <xdr:nvSpPr>
          <xdr:cNvPr id="751099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2" name="Group 15"/>
        <xdr:cNvGrpSpPr>
          <a:grpSpLocks/>
        </xdr:cNvGrpSpPr>
      </xdr:nvGrpSpPr>
      <xdr:grpSpPr bwMode="auto">
        <a:xfrm>
          <a:off x="3705225" y="95250"/>
          <a:ext cx="0" cy="438150"/>
          <a:chOff x="5362575" y="104775"/>
          <a:chExt cx="0" cy="314325"/>
        </a:xfrm>
      </xdr:grpSpPr>
      <xdr:sp macro="" textlink="">
        <xdr:nvSpPr>
          <xdr:cNvPr id="751098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3" name="Group 1"/>
        <xdr:cNvGrpSpPr>
          <a:grpSpLocks/>
        </xdr:cNvGrpSpPr>
      </xdr:nvGrpSpPr>
      <xdr:grpSpPr bwMode="auto">
        <a:xfrm>
          <a:off x="3705225" y="95250"/>
          <a:ext cx="0" cy="438150"/>
          <a:chOff x="5362575" y="104775"/>
          <a:chExt cx="0" cy="314325"/>
        </a:xfrm>
      </xdr:grpSpPr>
      <xdr:sp macro="" textlink="">
        <xdr:nvSpPr>
          <xdr:cNvPr id="751098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4" name="Group 15"/>
        <xdr:cNvGrpSpPr>
          <a:grpSpLocks/>
        </xdr:cNvGrpSpPr>
      </xdr:nvGrpSpPr>
      <xdr:grpSpPr bwMode="auto">
        <a:xfrm>
          <a:off x="3705225" y="95250"/>
          <a:ext cx="0" cy="438150"/>
          <a:chOff x="5362575" y="104775"/>
          <a:chExt cx="0" cy="314325"/>
        </a:xfrm>
      </xdr:grpSpPr>
      <xdr:sp macro="" textlink="">
        <xdr:nvSpPr>
          <xdr:cNvPr id="751098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5" name="Group 1"/>
        <xdr:cNvGrpSpPr>
          <a:grpSpLocks/>
        </xdr:cNvGrpSpPr>
      </xdr:nvGrpSpPr>
      <xdr:grpSpPr bwMode="auto">
        <a:xfrm>
          <a:off x="3705225" y="95250"/>
          <a:ext cx="0" cy="438150"/>
          <a:chOff x="7950200" y="104775"/>
          <a:chExt cx="0" cy="314325"/>
        </a:xfrm>
      </xdr:grpSpPr>
      <xdr:sp macro="" textlink="">
        <xdr:nvSpPr>
          <xdr:cNvPr id="751098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6" name="Group 1"/>
        <xdr:cNvGrpSpPr>
          <a:grpSpLocks/>
        </xdr:cNvGrpSpPr>
      </xdr:nvGrpSpPr>
      <xdr:grpSpPr bwMode="auto">
        <a:xfrm>
          <a:off x="3705225" y="95250"/>
          <a:ext cx="0" cy="438150"/>
          <a:chOff x="5362575" y="104775"/>
          <a:chExt cx="0" cy="314325"/>
        </a:xfrm>
      </xdr:grpSpPr>
      <xdr:sp macro="" textlink="">
        <xdr:nvSpPr>
          <xdr:cNvPr id="751098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7" name="Group 15"/>
        <xdr:cNvGrpSpPr>
          <a:grpSpLocks/>
        </xdr:cNvGrpSpPr>
      </xdr:nvGrpSpPr>
      <xdr:grpSpPr bwMode="auto">
        <a:xfrm>
          <a:off x="3705225" y="95250"/>
          <a:ext cx="0" cy="438150"/>
          <a:chOff x="5362575" y="104775"/>
          <a:chExt cx="0" cy="314325"/>
        </a:xfrm>
      </xdr:grpSpPr>
      <xdr:sp macro="" textlink="">
        <xdr:nvSpPr>
          <xdr:cNvPr id="751097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8" name="Group 1"/>
        <xdr:cNvGrpSpPr>
          <a:grpSpLocks/>
        </xdr:cNvGrpSpPr>
      </xdr:nvGrpSpPr>
      <xdr:grpSpPr bwMode="auto">
        <a:xfrm>
          <a:off x="3705225" y="95250"/>
          <a:ext cx="0" cy="438150"/>
          <a:chOff x="5362575" y="104775"/>
          <a:chExt cx="0" cy="314325"/>
        </a:xfrm>
      </xdr:grpSpPr>
      <xdr:sp macro="" textlink="">
        <xdr:nvSpPr>
          <xdr:cNvPr id="75109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69" name="Group 15"/>
        <xdr:cNvGrpSpPr>
          <a:grpSpLocks/>
        </xdr:cNvGrpSpPr>
      </xdr:nvGrpSpPr>
      <xdr:grpSpPr bwMode="auto">
        <a:xfrm>
          <a:off x="3705225" y="95250"/>
          <a:ext cx="0" cy="438150"/>
          <a:chOff x="5362575" y="104775"/>
          <a:chExt cx="0" cy="314325"/>
        </a:xfrm>
      </xdr:grpSpPr>
      <xdr:sp macro="" textlink="">
        <xdr:nvSpPr>
          <xdr:cNvPr id="751097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0970" name="Group 1"/>
        <xdr:cNvGrpSpPr>
          <a:grpSpLocks/>
        </xdr:cNvGrpSpPr>
      </xdr:nvGrpSpPr>
      <xdr:grpSpPr bwMode="auto">
        <a:xfrm>
          <a:off x="3705225" y="95250"/>
          <a:ext cx="0" cy="438150"/>
          <a:chOff x="7950200" y="104775"/>
          <a:chExt cx="0" cy="314325"/>
        </a:xfrm>
      </xdr:grpSpPr>
      <xdr:sp macro="" textlink="">
        <xdr:nvSpPr>
          <xdr:cNvPr id="751097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751097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5118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266700</xdr:colOff>
      <xdr:row>51</xdr:row>
      <xdr:rowOff>38100</xdr:rowOff>
    </xdr:from>
    <xdr:to>
      <xdr:col>13</xdr:col>
      <xdr:colOff>352425</xdr:colOff>
      <xdr:row>66</xdr:row>
      <xdr:rowOff>133350</xdr:rowOff>
    </xdr:to>
    <xdr:graphicFrame macro="">
      <xdr:nvGraphicFramePr>
        <xdr:cNvPr id="665119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7513005" name="Group 1"/>
        <xdr:cNvGrpSpPr>
          <a:grpSpLocks/>
        </xdr:cNvGrpSpPr>
      </xdr:nvGrpSpPr>
      <xdr:grpSpPr bwMode="auto">
        <a:xfrm>
          <a:off x="3709147" y="95250"/>
          <a:ext cx="0" cy="438150"/>
          <a:chOff x="5362575" y="104775"/>
          <a:chExt cx="0" cy="314325"/>
        </a:xfrm>
      </xdr:grpSpPr>
      <xdr:sp macro="" textlink="">
        <xdr:nvSpPr>
          <xdr:cNvPr id="75130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06" name="Group 15"/>
        <xdr:cNvGrpSpPr>
          <a:grpSpLocks/>
        </xdr:cNvGrpSpPr>
      </xdr:nvGrpSpPr>
      <xdr:grpSpPr bwMode="auto">
        <a:xfrm>
          <a:off x="3709147" y="95250"/>
          <a:ext cx="0" cy="438150"/>
          <a:chOff x="5362575" y="104775"/>
          <a:chExt cx="0" cy="314325"/>
        </a:xfrm>
      </xdr:grpSpPr>
      <xdr:sp macro="" textlink="">
        <xdr:nvSpPr>
          <xdr:cNvPr id="75130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07" name="Group 1"/>
        <xdr:cNvGrpSpPr>
          <a:grpSpLocks/>
        </xdr:cNvGrpSpPr>
      </xdr:nvGrpSpPr>
      <xdr:grpSpPr bwMode="auto">
        <a:xfrm>
          <a:off x="3709147" y="95250"/>
          <a:ext cx="0" cy="438150"/>
          <a:chOff x="5362575" y="104775"/>
          <a:chExt cx="0" cy="314325"/>
        </a:xfrm>
      </xdr:grpSpPr>
      <xdr:sp macro="" textlink="">
        <xdr:nvSpPr>
          <xdr:cNvPr id="75130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08" name="Group 15"/>
        <xdr:cNvGrpSpPr>
          <a:grpSpLocks/>
        </xdr:cNvGrpSpPr>
      </xdr:nvGrpSpPr>
      <xdr:grpSpPr bwMode="auto">
        <a:xfrm>
          <a:off x="3709147" y="95250"/>
          <a:ext cx="0" cy="438150"/>
          <a:chOff x="5362575" y="104775"/>
          <a:chExt cx="0" cy="314325"/>
        </a:xfrm>
      </xdr:grpSpPr>
      <xdr:sp macro="" textlink="">
        <xdr:nvSpPr>
          <xdr:cNvPr id="751304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09" name="Group 1"/>
        <xdr:cNvGrpSpPr>
          <a:grpSpLocks/>
        </xdr:cNvGrpSpPr>
      </xdr:nvGrpSpPr>
      <xdr:grpSpPr bwMode="auto">
        <a:xfrm>
          <a:off x="3709147" y="95250"/>
          <a:ext cx="0" cy="438150"/>
          <a:chOff x="7950200" y="104775"/>
          <a:chExt cx="0" cy="314325"/>
        </a:xfrm>
      </xdr:grpSpPr>
      <xdr:sp macro="" textlink="">
        <xdr:nvSpPr>
          <xdr:cNvPr id="75130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0" name="Group 1"/>
        <xdr:cNvGrpSpPr>
          <a:grpSpLocks/>
        </xdr:cNvGrpSpPr>
      </xdr:nvGrpSpPr>
      <xdr:grpSpPr bwMode="auto">
        <a:xfrm>
          <a:off x="3709147" y="95250"/>
          <a:ext cx="0" cy="438150"/>
          <a:chOff x="5362575" y="104775"/>
          <a:chExt cx="0" cy="314325"/>
        </a:xfrm>
      </xdr:grpSpPr>
      <xdr:sp macro="" textlink="">
        <xdr:nvSpPr>
          <xdr:cNvPr id="75130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1" name="Group 15"/>
        <xdr:cNvGrpSpPr>
          <a:grpSpLocks/>
        </xdr:cNvGrpSpPr>
      </xdr:nvGrpSpPr>
      <xdr:grpSpPr bwMode="auto">
        <a:xfrm>
          <a:off x="3709147" y="95250"/>
          <a:ext cx="0" cy="438150"/>
          <a:chOff x="5362575" y="104775"/>
          <a:chExt cx="0" cy="314325"/>
        </a:xfrm>
      </xdr:grpSpPr>
      <xdr:sp macro="" textlink="">
        <xdr:nvSpPr>
          <xdr:cNvPr id="75130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2" name="Group 1"/>
        <xdr:cNvGrpSpPr>
          <a:grpSpLocks/>
        </xdr:cNvGrpSpPr>
      </xdr:nvGrpSpPr>
      <xdr:grpSpPr bwMode="auto">
        <a:xfrm>
          <a:off x="3709147" y="95250"/>
          <a:ext cx="0" cy="438150"/>
          <a:chOff x="5362575" y="104775"/>
          <a:chExt cx="0" cy="314325"/>
        </a:xfrm>
      </xdr:grpSpPr>
      <xdr:sp macro="" textlink="">
        <xdr:nvSpPr>
          <xdr:cNvPr id="75130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3" name="Group 15"/>
        <xdr:cNvGrpSpPr>
          <a:grpSpLocks/>
        </xdr:cNvGrpSpPr>
      </xdr:nvGrpSpPr>
      <xdr:grpSpPr bwMode="auto">
        <a:xfrm>
          <a:off x="3709147" y="95250"/>
          <a:ext cx="0" cy="438150"/>
          <a:chOff x="5362575" y="104775"/>
          <a:chExt cx="0" cy="314325"/>
        </a:xfrm>
      </xdr:grpSpPr>
      <xdr:sp macro="" textlink="">
        <xdr:nvSpPr>
          <xdr:cNvPr id="75130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4" name="Group 1"/>
        <xdr:cNvGrpSpPr>
          <a:grpSpLocks/>
        </xdr:cNvGrpSpPr>
      </xdr:nvGrpSpPr>
      <xdr:grpSpPr bwMode="auto">
        <a:xfrm>
          <a:off x="3709147" y="95250"/>
          <a:ext cx="0" cy="438150"/>
          <a:chOff x="7950200" y="104775"/>
          <a:chExt cx="0" cy="314325"/>
        </a:xfrm>
      </xdr:grpSpPr>
      <xdr:sp macro="" textlink="">
        <xdr:nvSpPr>
          <xdr:cNvPr id="75130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5" name="Group 1"/>
        <xdr:cNvGrpSpPr>
          <a:grpSpLocks/>
        </xdr:cNvGrpSpPr>
      </xdr:nvGrpSpPr>
      <xdr:grpSpPr bwMode="auto">
        <a:xfrm>
          <a:off x="3709147" y="95250"/>
          <a:ext cx="0" cy="438150"/>
          <a:chOff x="5362575" y="104775"/>
          <a:chExt cx="0" cy="314325"/>
        </a:xfrm>
      </xdr:grpSpPr>
      <xdr:sp macro="" textlink="">
        <xdr:nvSpPr>
          <xdr:cNvPr id="75130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6" name="Group 15"/>
        <xdr:cNvGrpSpPr>
          <a:grpSpLocks/>
        </xdr:cNvGrpSpPr>
      </xdr:nvGrpSpPr>
      <xdr:grpSpPr bwMode="auto">
        <a:xfrm>
          <a:off x="3709147" y="95250"/>
          <a:ext cx="0" cy="438150"/>
          <a:chOff x="5362575" y="104775"/>
          <a:chExt cx="0" cy="314325"/>
        </a:xfrm>
      </xdr:grpSpPr>
      <xdr:sp macro="" textlink="">
        <xdr:nvSpPr>
          <xdr:cNvPr id="75130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7" name="Group 1"/>
        <xdr:cNvGrpSpPr>
          <a:grpSpLocks/>
        </xdr:cNvGrpSpPr>
      </xdr:nvGrpSpPr>
      <xdr:grpSpPr bwMode="auto">
        <a:xfrm>
          <a:off x="3709147" y="95250"/>
          <a:ext cx="0" cy="438150"/>
          <a:chOff x="5362575" y="104775"/>
          <a:chExt cx="0" cy="314325"/>
        </a:xfrm>
      </xdr:grpSpPr>
      <xdr:sp macro="" textlink="">
        <xdr:nvSpPr>
          <xdr:cNvPr id="75130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8" name="Group 15"/>
        <xdr:cNvGrpSpPr>
          <a:grpSpLocks/>
        </xdr:cNvGrpSpPr>
      </xdr:nvGrpSpPr>
      <xdr:grpSpPr bwMode="auto">
        <a:xfrm>
          <a:off x="3709147" y="95250"/>
          <a:ext cx="0" cy="438150"/>
          <a:chOff x="5362575" y="104775"/>
          <a:chExt cx="0" cy="314325"/>
        </a:xfrm>
      </xdr:grpSpPr>
      <xdr:sp macro="" textlink="">
        <xdr:nvSpPr>
          <xdr:cNvPr id="75130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7513019" name="Group 1"/>
        <xdr:cNvGrpSpPr>
          <a:grpSpLocks/>
        </xdr:cNvGrpSpPr>
      </xdr:nvGrpSpPr>
      <xdr:grpSpPr bwMode="auto">
        <a:xfrm>
          <a:off x="3709147" y="95250"/>
          <a:ext cx="0" cy="438150"/>
          <a:chOff x="7950200" y="104775"/>
          <a:chExt cx="0" cy="314325"/>
        </a:xfrm>
      </xdr:grpSpPr>
      <xdr:sp macro="" textlink="">
        <xdr:nvSpPr>
          <xdr:cNvPr id="75130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285750</xdr:rowOff>
    </xdr:to>
    <xdr:pic>
      <xdr:nvPicPr>
        <xdr:cNvPr id="751302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5426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1533525</xdr:colOff>
      <xdr:row>51</xdr:row>
      <xdr:rowOff>85725</xdr:rowOff>
    </xdr:from>
    <xdr:to>
      <xdr:col>15</xdr:col>
      <xdr:colOff>790575</xdr:colOff>
      <xdr:row>65</xdr:row>
      <xdr:rowOff>123825</xdr:rowOff>
    </xdr:to>
    <xdr:graphicFrame macro="">
      <xdr:nvGraphicFramePr>
        <xdr:cNvPr id="6654261"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Users/johanha/Documents/00%20Supersociedades/07%20Gesti&#243;n%20de%20calidad/05%20Indicadores%20de%20Gesti&#243;n/01%20A&#241;o%202019/IndicadoresTalentoHumano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ma Posesion "/>
      <sheetName val="Registro Toma Poses "/>
      <sheetName val="Oport Termin Proc"/>
      <sheetName val="Regis Opor Term Pro"/>
      <sheetName val="NivelConocimiento"/>
      <sheetName val="RegistroNivel"/>
      <sheetName val="Poblamiento"/>
      <sheetName val="RegistroPoblam"/>
      <sheetName val="PlanBienestar"/>
      <sheetName val="registroPlanBienestar"/>
      <sheetName val="Efect ProgramaInducción"/>
      <sheetName val="RegistroEfectiv Inducción"/>
      <sheetName val="PIC"/>
      <sheetName val="registroPIC"/>
    </sheetNames>
    <sheetDataSet>
      <sheetData sheetId="0"/>
      <sheetData sheetId="1"/>
      <sheetData sheetId="2"/>
      <sheetData sheetId="3"/>
      <sheetData sheetId="4"/>
      <sheetData sheetId="5"/>
      <sheetData sheetId="6" refreshError="1">
        <row r="12">
          <cell r="C12" t="str">
            <v>GESTION DEL TALENTO HUMANO</v>
          </cell>
        </row>
        <row r="40">
          <cell r="B40" t="str">
            <v>Cargos provistos</v>
          </cell>
        </row>
        <row r="41">
          <cell r="B41" t="str">
            <v>Total de cargos de la planta</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7109375" style="3" customWidth="1"/>
    <col min="4" max="4" width="5.7109375" style="3" bestFit="1" customWidth="1"/>
    <col min="5" max="5" width="7" style="3" bestFit="1" customWidth="1"/>
    <col min="6" max="6" width="6.7109375" style="3" bestFit="1" customWidth="1"/>
    <col min="7" max="7" width="6.28515625" style="3" bestFit="1" customWidth="1"/>
    <col min="8" max="8" width="6.71093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28515625" style="3" customWidth="1"/>
    <col min="17" max="18" width="11.7109375" style="3" customWidth="1"/>
    <col min="19" max="16384" width="11.42578125" style="3"/>
  </cols>
  <sheetData>
    <row r="1" spans="1:17" ht="13.5" thickBot="1" x14ac:dyDescent="0.25"/>
    <row r="2" spans="1:17" ht="16.5" customHeight="1" x14ac:dyDescent="0.2">
      <c r="B2" s="383"/>
      <c r="C2" s="386" t="s">
        <v>56</v>
      </c>
      <c r="D2" s="387"/>
      <c r="E2" s="387"/>
      <c r="F2" s="387"/>
      <c r="G2" s="387"/>
      <c r="H2" s="387"/>
      <c r="I2" s="387"/>
      <c r="J2" s="387"/>
      <c r="K2" s="387"/>
      <c r="L2" s="387"/>
      <c r="M2" s="388"/>
      <c r="N2" s="389" t="s">
        <v>57</v>
      </c>
      <c r="O2" s="390"/>
      <c r="P2" s="391"/>
    </row>
    <row r="3" spans="1:17" ht="15.75" customHeight="1" x14ac:dyDescent="0.2">
      <c r="B3" s="384"/>
      <c r="C3" s="392" t="s">
        <v>58</v>
      </c>
      <c r="D3" s="393"/>
      <c r="E3" s="393"/>
      <c r="F3" s="393"/>
      <c r="G3" s="393"/>
      <c r="H3" s="393"/>
      <c r="I3" s="393"/>
      <c r="J3" s="393"/>
      <c r="K3" s="393"/>
      <c r="L3" s="393"/>
      <c r="M3" s="394"/>
      <c r="N3" s="395" t="s">
        <v>97</v>
      </c>
      <c r="O3" s="396"/>
      <c r="P3" s="397"/>
    </row>
    <row r="4" spans="1:17" ht="15.75" customHeight="1" x14ac:dyDescent="0.2">
      <c r="B4" s="384"/>
      <c r="C4" s="392" t="s">
        <v>59</v>
      </c>
      <c r="D4" s="393"/>
      <c r="E4" s="393"/>
      <c r="F4" s="393"/>
      <c r="G4" s="393"/>
      <c r="H4" s="393"/>
      <c r="I4" s="393"/>
      <c r="J4" s="393"/>
      <c r="K4" s="393"/>
      <c r="L4" s="393"/>
      <c r="M4" s="394"/>
      <c r="N4" s="395" t="s">
        <v>62</v>
      </c>
      <c r="O4" s="396"/>
      <c r="P4" s="397"/>
    </row>
    <row r="5" spans="1:17" ht="16.5" customHeight="1" thickBot="1" x14ac:dyDescent="0.25">
      <c r="B5" s="385"/>
      <c r="C5" s="398" t="s">
        <v>60</v>
      </c>
      <c r="D5" s="399"/>
      <c r="E5" s="399"/>
      <c r="F5" s="399"/>
      <c r="G5" s="399"/>
      <c r="H5" s="399"/>
      <c r="I5" s="399"/>
      <c r="J5" s="399"/>
      <c r="K5" s="399"/>
      <c r="L5" s="399"/>
      <c r="M5" s="400"/>
      <c r="N5" s="401" t="s">
        <v>61</v>
      </c>
      <c r="O5" s="402"/>
      <c r="P5" s="403"/>
    </row>
    <row r="6" spans="1:17" ht="13.5" thickBot="1" x14ac:dyDescent="0.25"/>
    <row r="7" spans="1:17" x14ac:dyDescent="0.2">
      <c r="A7" s="32"/>
      <c r="B7" s="372" t="s">
        <v>65</v>
      </c>
      <c r="C7" s="373"/>
      <c r="D7" s="373"/>
      <c r="E7" s="373"/>
      <c r="F7" s="373"/>
      <c r="G7" s="373"/>
      <c r="H7" s="373"/>
      <c r="I7" s="373"/>
      <c r="J7" s="373"/>
      <c r="K7" s="373"/>
      <c r="L7" s="373"/>
      <c r="M7" s="373"/>
      <c r="N7" s="373"/>
      <c r="O7" s="373"/>
      <c r="P7" s="374"/>
      <c r="Q7" s="32"/>
    </row>
    <row r="8" spans="1:17" ht="13.5" thickBot="1" x14ac:dyDescent="0.25">
      <c r="A8" s="32"/>
      <c r="B8" s="375"/>
      <c r="C8" s="376"/>
      <c r="D8" s="376"/>
      <c r="E8" s="376"/>
      <c r="F8" s="376"/>
      <c r="G8" s="376"/>
      <c r="H8" s="376"/>
      <c r="I8" s="376"/>
      <c r="J8" s="376"/>
      <c r="K8" s="376"/>
      <c r="L8" s="376"/>
      <c r="M8" s="376"/>
      <c r="N8" s="376"/>
      <c r="O8" s="376"/>
      <c r="P8" s="377"/>
      <c r="Q8" s="32"/>
    </row>
    <row r="9" spans="1:17" ht="6.75" customHeight="1" thickBot="1" x14ac:dyDescent="0.25">
      <c r="A9" s="32"/>
      <c r="B9" s="378"/>
      <c r="C9" s="378"/>
      <c r="D9" s="378"/>
      <c r="E9" s="378"/>
      <c r="F9" s="378"/>
      <c r="G9" s="378"/>
      <c r="H9" s="378"/>
      <c r="I9" s="378"/>
      <c r="J9" s="378"/>
      <c r="K9" s="378"/>
      <c r="L9" s="378"/>
      <c r="M9" s="378"/>
      <c r="N9" s="378"/>
      <c r="O9" s="378"/>
      <c r="P9" s="378"/>
      <c r="Q9" s="32"/>
    </row>
    <row r="10" spans="1:17" ht="26.25" customHeight="1" thickBot="1" x14ac:dyDescent="0.25">
      <c r="A10" s="32"/>
      <c r="B10" s="16" t="s">
        <v>83</v>
      </c>
      <c r="C10" s="17">
        <v>2017</v>
      </c>
      <c r="D10" s="379" t="s">
        <v>1</v>
      </c>
      <c r="E10" s="380"/>
      <c r="F10" s="380"/>
      <c r="G10" s="380"/>
      <c r="H10" s="381" t="s">
        <v>96</v>
      </c>
      <c r="I10" s="381"/>
      <c r="J10" s="381"/>
      <c r="K10" s="380" t="s">
        <v>27</v>
      </c>
      <c r="L10" s="380"/>
      <c r="M10" s="380"/>
      <c r="N10" s="380"/>
      <c r="O10" s="381" t="s">
        <v>35</v>
      </c>
      <c r="P10" s="382"/>
      <c r="Q10" s="32"/>
    </row>
    <row r="11" spans="1:17" ht="4.5" customHeight="1" thickBot="1" x14ac:dyDescent="0.25">
      <c r="A11" s="32"/>
      <c r="B11" s="367"/>
      <c r="C11" s="368"/>
      <c r="D11" s="368"/>
      <c r="E11" s="368"/>
      <c r="F11" s="368"/>
      <c r="G11" s="368"/>
      <c r="H11" s="368"/>
      <c r="I11" s="368"/>
      <c r="J11" s="368"/>
      <c r="K11" s="368"/>
      <c r="L11" s="368"/>
      <c r="M11" s="368"/>
      <c r="N11" s="368"/>
      <c r="O11" s="368"/>
      <c r="P11" s="369"/>
      <c r="Q11" s="32"/>
    </row>
    <row r="12" spans="1:17" ht="13.5" thickBot="1" x14ac:dyDescent="0.25">
      <c r="A12" s="32"/>
      <c r="B12" s="23" t="s">
        <v>0</v>
      </c>
      <c r="C12" s="306" t="s">
        <v>46</v>
      </c>
      <c r="D12" s="306"/>
      <c r="E12" s="306"/>
      <c r="F12" s="306"/>
      <c r="G12" s="306"/>
      <c r="H12" s="306"/>
      <c r="I12" s="306"/>
      <c r="J12" s="306"/>
      <c r="K12" s="306"/>
      <c r="L12" s="306"/>
      <c r="M12" s="306"/>
      <c r="N12" s="306"/>
      <c r="O12" s="306"/>
      <c r="P12" s="307"/>
      <c r="Q12" s="32"/>
    </row>
    <row r="13" spans="1:17" ht="4.5" customHeight="1" thickBot="1" x14ac:dyDescent="0.25">
      <c r="A13" s="32"/>
      <c r="B13" s="316"/>
      <c r="C13" s="327"/>
      <c r="D13" s="327"/>
      <c r="E13" s="327"/>
      <c r="F13" s="327"/>
      <c r="G13" s="327"/>
      <c r="H13" s="327"/>
      <c r="I13" s="327"/>
      <c r="J13" s="327"/>
      <c r="K13" s="327"/>
      <c r="L13" s="327"/>
      <c r="M13" s="327"/>
      <c r="N13" s="327"/>
      <c r="O13" s="327"/>
      <c r="P13" s="328"/>
      <c r="Q13" s="32"/>
    </row>
    <row r="14" spans="1:17" ht="13.5" thickBot="1" x14ac:dyDescent="0.25">
      <c r="A14" s="32"/>
      <c r="B14" s="23" t="s">
        <v>6</v>
      </c>
      <c r="C14" s="340" t="s">
        <v>98</v>
      </c>
      <c r="D14" s="341"/>
      <c r="E14" s="341"/>
      <c r="F14" s="341"/>
      <c r="G14" s="341"/>
      <c r="H14" s="341"/>
      <c r="I14" s="341"/>
      <c r="J14" s="341"/>
      <c r="K14" s="341"/>
      <c r="L14" s="341"/>
      <c r="M14" s="341"/>
      <c r="N14" s="341"/>
      <c r="O14" s="341"/>
      <c r="P14" s="342"/>
      <c r="Q14" s="32"/>
    </row>
    <row r="15" spans="1:17" ht="4.5" customHeight="1" thickBot="1" x14ac:dyDescent="0.25">
      <c r="A15" s="32"/>
      <c r="B15" s="343"/>
      <c r="C15" s="344"/>
      <c r="D15" s="344"/>
      <c r="E15" s="344"/>
      <c r="F15" s="344"/>
      <c r="G15" s="344"/>
      <c r="H15" s="344"/>
      <c r="I15" s="344"/>
      <c r="J15" s="344"/>
      <c r="K15" s="344"/>
      <c r="L15" s="344"/>
      <c r="M15" s="344"/>
      <c r="N15" s="344"/>
      <c r="O15" s="344"/>
      <c r="P15" s="345"/>
      <c r="Q15" s="32"/>
    </row>
    <row r="16" spans="1:17" ht="37.5" customHeight="1" thickBot="1" x14ac:dyDescent="0.25">
      <c r="A16" s="32"/>
      <c r="B16" s="23" t="s">
        <v>25</v>
      </c>
      <c r="C16" s="346" t="s">
        <v>99</v>
      </c>
      <c r="D16" s="370"/>
      <c r="E16" s="370"/>
      <c r="F16" s="370"/>
      <c r="G16" s="370"/>
      <c r="H16" s="370"/>
      <c r="I16" s="370"/>
      <c r="J16" s="370"/>
      <c r="K16" s="370"/>
      <c r="L16" s="370"/>
      <c r="M16" s="370"/>
      <c r="N16" s="370"/>
      <c r="O16" s="370"/>
      <c r="P16" s="371"/>
      <c r="Q16" s="32"/>
    </row>
    <row r="17" spans="1:17" ht="4.5" customHeight="1" thickBot="1" x14ac:dyDescent="0.25">
      <c r="A17" s="32"/>
      <c r="B17" s="343"/>
      <c r="C17" s="344"/>
      <c r="D17" s="344"/>
      <c r="E17" s="344"/>
      <c r="F17" s="344"/>
      <c r="G17" s="344"/>
      <c r="H17" s="344"/>
      <c r="I17" s="344"/>
      <c r="J17" s="344"/>
      <c r="K17" s="344"/>
      <c r="L17" s="344"/>
      <c r="M17" s="344"/>
      <c r="N17" s="344"/>
      <c r="O17" s="344"/>
      <c r="P17" s="345"/>
      <c r="Q17" s="32"/>
    </row>
    <row r="18" spans="1:17" ht="26.25" customHeight="1" thickBot="1" x14ac:dyDescent="0.25">
      <c r="A18" s="32"/>
      <c r="B18" s="23" t="s">
        <v>11</v>
      </c>
      <c r="C18" s="361" t="s">
        <v>114</v>
      </c>
      <c r="D18" s="362"/>
      <c r="E18" s="362"/>
      <c r="F18" s="362"/>
      <c r="G18" s="362"/>
      <c r="H18" s="362"/>
      <c r="I18" s="362"/>
      <c r="J18" s="362"/>
      <c r="K18" s="362"/>
      <c r="L18" s="362"/>
      <c r="M18" s="362"/>
      <c r="N18" s="362"/>
      <c r="O18" s="362"/>
      <c r="P18" s="363"/>
      <c r="Q18" s="32"/>
    </row>
    <row r="19" spans="1:17" ht="4.5" customHeight="1" thickBot="1" x14ac:dyDescent="0.25">
      <c r="A19" s="32"/>
      <c r="B19" s="338"/>
      <c r="C19" s="338"/>
      <c r="D19" s="338"/>
      <c r="E19" s="338"/>
      <c r="F19" s="338"/>
      <c r="G19" s="338"/>
      <c r="H19" s="338"/>
      <c r="I19" s="338"/>
      <c r="J19" s="338"/>
      <c r="K19" s="338"/>
      <c r="L19" s="338"/>
      <c r="M19" s="338"/>
      <c r="N19" s="338"/>
      <c r="O19" s="338"/>
      <c r="P19" s="338"/>
      <c r="Q19" s="32"/>
    </row>
    <row r="20" spans="1:17" ht="17.25" customHeight="1" thickBot="1" x14ac:dyDescent="0.25">
      <c r="A20" s="32"/>
      <c r="B20" s="289" t="s">
        <v>26</v>
      </c>
      <c r="C20" s="290"/>
      <c r="D20" s="290"/>
      <c r="E20" s="290"/>
      <c r="F20" s="290"/>
      <c r="G20" s="290"/>
      <c r="H20" s="290"/>
      <c r="I20" s="290"/>
      <c r="J20" s="290"/>
      <c r="K20" s="290"/>
      <c r="L20" s="290"/>
      <c r="M20" s="290"/>
      <c r="N20" s="290"/>
      <c r="O20" s="290"/>
      <c r="P20" s="291"/>
      <c r="Q20" s="32"/>
    </row>
    <row r="21" spans="1:17" ht="4.5" customHeight="1" thickBot="1" x14ac:dyDescent="0.25">
      <c r="A21" s="32"/>
      <c r="B21" s="364"/>
      <c r="C21" s="365"/>
      <c r="D21" s="365"/>
      <c r="E21" s="365"/>
      <c r="F21" s="365"/>
      <c r="G21" s="365"/>
      <c r="H21" s="365"/>
      <c r="I21" s="365"/>
      <c r="J21" s="365"/>
      <c r="K21" s="365"/>
      <c r="L21" s="365"/>
      <c r="M21" s="365"/>
      <c r="N21" s="365"/>
      <c r="O21" s="365"/>
      <c r="P21" s="366"/>
      <c r="Q21" s="32"/>
    </row>
    <row r="22" spans="1:17" ht="45.75" customHeight="1" thickBot="1" x14ac:dyDescent="0.25">
      <c r="A22" s="32"/>
      <c r="B22" s="23" t="s">
        <v>3</v>
      </c>
      <c r="C22" s="355" t="s">
        <v>145</v>
      </c>
      <c r="D22" s="341"/>
      <c r="E22" s="341"/>
      <c r="F22" s="341"/>
      <c r="G22" s="341"/>
      <c r="H22" s="341"/>
      <c r="I22" s="341"/>
      <c r="J22" s="341"/>
      <c r="K22" s="341"/>
      <c r="L22" s="341"/>
      <c r="M22" s="341"/>
      <c r="N22" s="341"/>
      <c r="O22" s="341"/>
      <c r="P22" s="342"/>
      <c r="Q22" s="32"/>
    </row>
    <row r="23" spans="1:17" ht="4.5" customHeight="1" thickBot="1" x14ac:dyDescent="0.25">
      <c r="A23" s="32"/>
      <c r="B23" s="343"/>
      <c r="C23" s="344"/>
      <c r="D23" s="344"/>
      <c r="E23" s="344"/>
      <c r="F23" s="344"/>
      <c r="G23" s="344"/>
      <c r="H23" s="344"/>
      <c r="I23" s="344"/>
      <c r="J23" s="344"/>
      <c r="K23" s="344"/>
      <c r="L23" s="344"/>
      <c r="M23" s="344"/>
      <c r="N23" s="344"/>
      <c r="O23" s="344"/>
      <c r="P23" s="345"/>
      <c r="Q23" s="32"/>
    </row>
    <row r="24" spans="1:17" ht="52.5" customHeight="1" thickBot="1" x14ac:dyDescent="0.25">
      <c r="A24" s="32"/>
      <c r="B24" s="23" t="s">
        <v>12</v>
      </c>
      <c r="C24" s="346" t="s">
        <v>146</v>
      </c>
      <c r="D24" s="347"/>
      <c r="E24" s="347"/>
      <c r="F24" s="347"/>
      <c r="G24" s="347"/>
      <c r="H24" s="347"/>
      <c r="I24" s="347"/>
      <c r="J24" s="347"/>
      <c r="K24" s="347"/>
      <c r="L24" s="347"/>
      <c r="M24" s="347"/>
      <c r="N24" s="347"/>
      <c r="O24" s="347"/>
      <c r="P24" s="348"/>
      <c r="Q24" s="32"/>
    </row>
    <row r="25" spans="1:17" ht="4.5" customHeight="1" thickBot="1" x14ac:dyDescent="0.25">
      <c r="A25" s="32"/>
      <c r="B25" s="343"/>
      <c r="C25" s="344"/>
      <c r="D25" s="344"/>
      <c r="E25" s="344"/>
      <c r="F25" s="344"/>
      <c r="G25" s="344"/>
      <c r="H25" s="344"/>
      <c r="I25" s="344"/>
      <c r="J25" s="344"/>
      <c r="K25" s="344"/>
      <c r="L25" s="344"/>
      <c r="M25" s="344"/>
      <c r="N25" s="344"/>
      <c r="O25" s="344"/>
      <c r="P25" s="345"/>
      <c r="Q25" s="32"/>
    </row>
    <row r="26" spans="1:17" ht="13.5" customHeight="1" thickBot="1" x14ac:dyDescent="0.25">
      <c r="A26" s="32"/>
      <c r="B26" s="2" t="s">
        <v>2</v>
      </c>
      <c r="C26" s="349" t="s">
        <v>100</v>
      </c>
      <c r="D26" s="350"/>
      <c r="E26" s="350"/>
      <c r="F26" s="350"/>
      <c r="G26" s="350"/>
      <c r="H26" s="350"/>
      <c r="I26" s="350"/>
      <c r="J26" s="350"/>
      <c r="K26" s="350"/>
      <c r="L26" s="350"/>
      <c r="M26" s="350"/>
      <c r="N26" s="350"/>
      <c r="O26" s="350"/>
      <c r="P26" s="351"/>
      <c r="Q26" s="32"/>
    </row>
    <row r="27" spans="1:17" ht="4.5" customHeight="1" thickBot="1" x14ac:dyDescent="0.25">
      <c r="A27" s="32"/>
      <c r="B27" s="352"/>
      <c r="C27" s="353"/>
      <c r="D27" s="353"/>
      <c r="E27" s="353"/>
      <c r="F27" s="353"/>
      <c r="G27" s="353"/>
      <c r="H27" s="353"/>
      <c r="I27" s="353"/>
      <c r="J27" s="353"/>
      <c r="K27" s="353"/>
      <c r="L27" s="353"/>
      <c r="M27" s="353"/>
      <c r="N27" s="353"/>
      <c r="O27" s="353"/>
      <c r="P27" s="354"/>
      <c r="Q27" s="32"/>
    </row>
    <row r="28" spans="1:17" ht="12.75" customHeight="1" thickBot="1" x14ac:dyDescent="0.25">
      <c r="A28" s="32"/>
      <c r="B28" s="2" t="s">
        <v>13</v>
      </c>
      <c r="C28" s="11" t="s">
        <v>14</v>
      </c>
      <c r="D28" s="355" t="s">
        <v>101</v>
      </c>
      <c r="E28" s="356"/>
      <c r="F28" s="356"/>
      <c r="G28" s="357"/>
      <c r="H28" s="358" t="s">
        <v>15</v>
      </c>
      <c r="I28" s="358"/>
      <c r="J28" s="358"/>
      <c r="K28" s="355" t="s">
        <v>102</v>
      </c>
      <c r="L28" s="356"/>
      <c r="M28" s="357"/>
      <c r="N28" s="359" t="s">
        <v>16</v>
      </c>
      <c r="O28" s="360"/>
      <c r="P28" s="33" t="s">
        <v>103</v>
      </c>
      <c r="Q28" s="32"/>
    </row>
    <row r="29" spans="1:17" ht="4.5" customHeight="1" thickBot="1" x14ac:dyDescent="0.25">
      <c r="A29" s="32"/>
      <c r="B29" s="337"/>
      <c r="C29" s="338"/>
      <c r="D29" s="338"/>
      <c r="E29" s="338"/>
      <c r="F29" s="338"/>
      <c r="G29" s="338"/>
      <c r="H29" s="338"/>
      <c r="I29" s="338"/>
      <c r="J29" s="338"/>
      <c r="K29" s="338"/>
      <c r="L29" s="338"/>
      <c r="M29" s="338"/>
      <c r="N29" s="338"/>
      <c r="O29" s="338"/>
      <c r="P29" s="339"/>
      <c r="Q29" s="32"/>
    </row>
    <row r="30" spans="1:17" ht="13.5" thickBot="1" x14ac:dyDescent="0.25">
      <c r="A30" s="32"/>
      <c r="B30" s="2" t="s">
        <v>7</v>
      </c>
      <c r="C30" s="340" t="s">
        <v>104</v>
      </c>
      <c r="D30" s="341"/>
      <c r="E30" s="341"/>
      <c r="F30" s="341"/>
      <c r="G30" s="341"/>
      <c r="H30" s="341"/>
      <c r="I30" s="341"/>
      <c r="J30" s="341"/>
      <c r="K30" s="341"/>
      <c r="L30" s="341"/>
      <c r="M30" s="341"/>
      <c r="N30" s="341"/>
      <c r="O30" s="341"/>
      <c r="P30" s="342"/>
      <c r="Q30" s="32"/>
    </row>
    <row r="31" spans="1:17" ht="4.5" customHeight="1" thickBot="1" x14ac:dyDescent="0.25">
      <c r="A31" s="32"/>
      <c r="B31" s="343"/>
      <c r="C31" s="344"/>
      <c r="D31" s="344"/>
      <c r="E31" s="344"/>
      <c r="F31" s="344"/>
      <c r="G31" s="344"/>
      <c r="H31" s="344"/>
      <c r="I31" s="344"/>
      <c r="J31" s="344"/>
      <c r="K31" s="344"/>
      <c r="L31" s="344"/>
      <c r="M31" s="344"/>
      <c r="N31" s="344"/>
      <c r="O31" s="344"/>
      <c r="P31" s="345"/>
      <c r="Q31" s="32"/>
    </row>
    <row r="32" spans="1:17" ht="13.5" thickBot="1" x14ac:dyDescent="0.25">
      <c r="A32" s="32"/>
      <c r="B32" s="2" t="s">
        <v>4</v>
      </c>
      <c r="C32" s="305" t="s">
        <v>147</v>
      </c>
      <c r="D32" s="306"/>
      <c r="E32" s="306"/>
      <c r="F32" s="306"/>
      <c r="G32" s="306"/>
      <c r="H32" s="306"/>
      <c r="I32" s="306"/>
      <c r="J32" s="306"/>
      <c r="K32" s="306"/>
      <c r="L32" s="306"/>
      <c r="M32" s="306"/>
      <c r="N32" s="306"/>
      <c r="O32" s="306"/>
      <c r="P32" s="306"/>
      <c r="Q32" s="32"/>
    </row>
    <row r="33" spans="1:17" ht="4.5" customHeight="1" thickBot="1" x14ac:dyDescent="0.25">
      <c r="A33" s="32"/>
      <c r="B33" s="343"/>
      <c r="C33" s="344"/>
      <c r="D33" s="344"/>
      <c r="E33" s="344"/>
      <c r="F33" s="344"/>
      <c r="G33" s="344"/>
      <c r="H33" s="344"/>
      <c r="I33" s="344"/>
      <c r="J33" s="344"/>
      <c r="K33" s="344"/>
      <c r="L33" s="344"/>
      <c r="M33" s="344"/>
      <c r="N33" s="344"/>
      <c r="O33" s="344"/>
      <c r="P33" s="345"/>
      <c r="Q33" s="32"/>
    </row>
    <row r="34" spans="1:17" ht="13.5" thickBot="1" x14ac:dyDescent="0.25">
      <c r="A34" s="32"/>
      <c r="B34" s="2" t="s">
        <v>23</v>
      </c>
      <c r="C34" s="305" t="s">
        <v>69</v>
      </c>
      <c r="D34" s="306"/>
      <c r="E34" s="306"/>
      <c r="F34" s="306"/>
      <c r="G34" s="306"/>
      <c r="H34" s="306"/>
      <c r="I34" s="306"/>
      <c r="J34" s="306"/>
      <c r="K34" s="306"/>
      <c r="L34" s="306"/>
      <c r="M34" s="306"/>
      <c r="N34" s="306"/>
      <c r="O34" s="306"/>
      <c r="P34" s="307"/>
      <c r="Q34" s="32"/>
    </row>
    <row r="35" spans="1:17" ht="4.5" customHeight="1" thickBot="1" x14ac:dyDescent="0.25">
      <c r="A35" s="32"/>
      <c r="B35" s="316"/>
      <c r="C35" s="327"/>
      <c r="D35" s="327"/>
      <c r="E35" s="327"/>
      <c r="F35" s="327"/>
      <c r="G35" s="327"/>
      <c r="H35" s="327"/>
      <c r="I35" s="327"/>
      <c r="J35" s="327"/>
      <c r="K35" s="327"/>
      <c r="L35" s="327"/>
      <c r="M35" s="327"/>
      <c r="N35" s="327"/>
      <c r="O35" s="327"/>
      <c r="P35" s="328"/>
      <c r="Q35" s="32"/>
    </row>
    <row r="36" spans="1:17" ht="16.5" customHeight="1" thickBot="1" x14ac:dyDescent="0.25">
      <c r="A36" s="32"/>
      <c r="B36" s="2" t="s">
        <v>64</v>
      </c>
      <c r="C36" s="305" t="s">
        <v>69</v>
      </c>
      <c r="D36" s="306"/>
      <c r="E36" s="306"/>
      <c r="F36" s="306"/>
      <c r="G36" s="306"/>
      <c r="H36" s="306"/>
      <c r="I36" s="306"/>
      <c r="J36" s="306"/>
      <c r="K36" s="306"/>
      <c r="L36" s="306"/>
      <c r="M36" s="306"/>
      <c r="N36" s="306"/>
      <c r="O36" s="306"/>
      <c r="P36" s="307"/>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329" t="s">
        <v>17</v>
      </c>
      <c r="C38" s="330"/>
      <c r="D38" s="330"/>
      <c r="E38" s="330"/>
      <c r="F38" s="330"/>
      <c r="G38" s="330"/>
      <c r="H38" s="330"/>
      <c r="I38" s="330"/>
      <c r="J38" s="330"/>
      <c r="K38" s="330"/>
      <c r="L38" s="330"/>
      <c r="M38" s="330"/>
      <c r="N38" s="330"/>
      <c r="O38" s="331"/>
      <c r="P38" s="332"/>
      <c r="Q38" s="32"/>
    </row>
    <row r="39" spans="1:17" ht="13.5" thickBot="1" x14ac:dyDescent="0.25">
      <c r="A39" s="32"/>
      <c r="B39" s="1" t="s">
        <v>22</v>
      </c>
      <c r="C39" s="333" t="s">
        <v>18</v>
      </c>
      <c r="D39" s="334"/>
      <c r="E39" s="334"/>
      <c r="F39" s="334"/>
      <c r="G39" s="335"/>
      <c r="H39" s="333" t="s">
        <v>7</v>
      </c>
      <c r="I39" s="334"/>
      <c r="J39" s="334"/>
      <c r="K39" s="334"/>
      <c r="L39" s="335"/>
      <c r="M39" s="333" t="s">
        <v>19</v>
      </c>
      <c r="N39" s="334"/>
      <c r="O39" s="336"/>
      <c r="P39" s="335"/>
      <c r="Q39" s="32"/>
    </row>
    <row r="40" spans="1:17" ht="12" customHeight="1" x14ac:dyDescent="0.2">
      <c r="A40" s="32"/>
      <c r="B40" s="34" t="s">
        <v>105</v>
      </c>
      <c r="C40" s="323" t="s">
        <v>106</v>
      </c>
      <c r="D40" s="324"/>
      <c r="E40" s="324"/>
      <c r="F40" s="324"/>
      <c r="G40" s="325"/>
      <c r="H40" s="323" t="s">
        <v>104</v>
      </c>
      <c r="I40" s="324"/>
      <c r="J40" s="324"/>
      <c r="K40" s="324"/>
      <c r="L40" s="325"/>
      <c r="M40" s="323" t="s">
        <v>107</v>
      </c>
      <c r="N40" s="324"/>
      <c r="O40" s="324"/>
      <c r="P40" s="326"/>
      <c r="Q40" s="32"/>
    </row>
    <row r="41" spans="1:17" ht="23.25" customHeight="1" x14ac:dyDescent="0.2">
      <c r="A41" s="32"/>
      <c r="B41" s="35" t="s">
        <v>108</v>
      </c>
      <c r="C41" s="323" t="s">
        <v>138</v>
      </c>
      <c r="D41" s="324"/>
      <c r="E41" s="324"/>
      <c r="F41" s="324"/>
      <c r="G41" s="325"/>
      <c r="H41" s="323" t="s">
        <v>104</v>
      </c>
      <c r="I41" s="324"/>
      <c r="J41" s="324"/>
      <c r="K41" s="324"/>
      <c r="L41" s="325"/>
      <c r="M41" s="323" t="s">
        <v>107</v>
      </c>
      <c r="N41" s="324"/>
      <c r="O41" s="324"/>
      <c r="P41" s="326"/>
      <c r="Q41" s="32"/>
    </row>
    <row r="42" spans="1:17" ht="13.5" customHeight="1" x14ac:dyDescent="0.2">
      <c r="A42" s="32"/>
      <c r="B42" s="12"/>
      <c r="C42" s="319"/>
      <c r="D42" s="320"/>
      <c r="E42" s="320"/>
      <c r="F42" s="320"/>
      <c r="G42" s="321"/>
      <c r="H42" s="319"/>
      <c r="I42" s="320"/>
      <c r="J42" s="320"/>
      <c r="K42" s="320"/>
      <c r="L42" s="321"/>
      <c r="M42" s="319"/>
      <c r="N42" s="320"/>
      <c r="O42" s="320"/>
      <c r="P42" s="322"/>
      <c r="Q42" s="32"/>
    </row>
    <row r="43" spans="1:17" ht="12.75" customHeight="1" x14ac:dyDescent="0.2">
      <c r="A43" s="32"/>
      <c r="B43" s="12"/>
      <c r="C43" s="319"/>
      <c r="D43" s="320"/>
      <c r="E43" s="320"/>
      <c r="F43" s="320"/>
      <c r="G43" s="321"/>
      <c r="H43" s="319"/>
      <c r="I43" s="320"/>
      <c r="J43" s="320"/>
      <c r="K43" s="320"/>
      <c r="L43" s="321"/>
      <c r="M43" s="319"/>
      <c r="N43" s="320"/>
      <c r="O43" s="320"/>
      <c r="P43" s="322"/>
      <c r="Q43" s="32"/>
    </row>
    <row r="44" spans="1:17" ht="11.25" customHeight="1" thickBot="1" x14ac:dyDescent="0.25">
      <c r="A44" s="32"/>
      <c r="B44" s="8"/>
      <c r="C44" s="310"/>
      <c r="D44" s="311"/>
      <c r="E44" s="311"/>
      <c r="F44" s="311"/>
      <c r="G44" s="312"/>
      <c r="H44" s="310"/>
      <c r="I44" s="311"/>
      <c r="J44" s="311"/>
      <c r="K44" s="311"/>
      <c r="L44" s="312"/>
      <c r="M44" s="310"/>
      <c r="N44" s="311"/>
      <c r="O44" s="311"/>
      <c r="P44" s="313"/>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89" t="s">
        <v>8</v>
      </c>
      <c r="C46" s="290"/>
      <c r="D46" s="290"/>
      <c r="E46" s="290"/>
      <c r="F46" s="290"/>
      <c r="G46" s="290"/>
      <c r="H46" s="290"/>
      <c r="I46" s="290"/>
      <c r="J46" s="290"/>
      <c r="K46" s="290"/>
      <c r="L46" s="290"/>
      <c r="M46" s="290"/>
      <c r="N46" s="290"/>
      <c r="O46" s="290"/>
      <c r="P46" s="29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314"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315"/>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316">
        <v>0.9</v>
      </c>
      <c r="C50" s="317"/>
      <c r="D50" s="317"/>
      <c r="E50" s="317"/>
      <c r="F50" s="317"/>
      <c r="G50" s="317"/>
      <c r="H50" s="317"/>
      <c r="I50" s="317"/>
      <c r="J50" s="317"/>
      <c r="K50" s="317"/>
      <c r="L50" s="317"/>
      <c r="M50" s="317"/>
      <c r="N50" s="317"/>
      <c r="O50" s="317"/>
      <c r="P50" s="318"/>
      <c r="Q50" s="32"/>
    </row>
    <row r="51" spans="1:17" ht="13.5" thickBot="1" x14ac:dyDescent="0.25">
      <c r="A51" s="32"/>
      <c r="B51" s="289" t="s">
        <v>21</v>
      </c>
      <c r="C51" s="290"/>
      <c r="D51" s="290"/>
      <c r="E51" s="290"/>
      <c r="F51" s="290"/>
      <c r="G51" s="290"/>
      <c r="H51" s="290"/>
      <c r="I51" s="290"/>
      <c r="J51" s="290"/>
      <c r="K51" s="290"/>
      <c r="L51" s="290"/>
      <c r="M51" s="290"/>
      <c r="N51" s="290"/>
      <c r="O51" s="290"/>
      <c r="P51" s="291"/>
      <c r="Q51" s="32"/>
    </row>
    <row r="52" spans="1:17" x14ac:dyDescent="0.2">
      <c r="A52" s="32"/>
      <c r="B52" s="292" t="s">
        <v>109</v>
      </c>
      <c r="C52" s="293"/>
      <c r="D52" s="293"/>
      <c r="E52" s="293"/>
      <c r="F52" s="293"/>
      <c r="G52" s="293"/>
      <c r="H52" s="293"/>
      <c r="I52" s="293"/>
      <c r="J52" s="293"/>
      <c r="K52" s="293"/>
      <c r="L52" s="293"/>
      <c r="M52" s="293"/>
      <c r="N52" s="293"/>
      <c r="O52" s="293"/>
      <c r="P52" s="294"/>
      <c r="Q52" s="32"/>
    </row>
    <row r="53" spans="1:17" x14ac:dyDescent="0.2">
      <c r="A53" s="32"/>
      <c r="B53" s="295"/>
      <c r="C53" s="296"/>
      <c r="D53" s="296"/>
      <c r="E53" s="296"/>
      <c r="F53" s="296"/>
      <c r="G53" s="296"/>
      <c r="H53" s="296"/>
      <c r="I53" s="296"/>
      <c r="J53" s="296"/>
      <c r="K53" s="296"/>
      <c r="L53" s="296"/>
      <c r="M53" s="296"/>
      <c r="N53" s="296"/>
      <c r="O53" s="296"/>
      <c r="P53" s="297"/>
      <c r="Q53" s="32"/>
    </row>
    <row r="54" spans="1:17" x14ac:dyDescent="0.2">
      <c r="A54" s="32"/>
      <c r="B54" s="295"/>
      <c r="C54" s="296"/>
      <c r="D54" s="296"/>
      <c r="E54" s="296"/>
      <c r="F54" s="296"/>
      <c r="G54" s="296"/>
      <c r="H54" s="296"/>
      <c r="I54" s="296"/>
      <c r="J54" s="296"/>
      <c r="K54" s="296"/>
      <c r="L54" s="296"/>
      <c r="M54" s="296"/>
      <c r="N54" s="296"/>
      <c r="O54" s="296"/>
      <c r="P54" s="297"/>
      <c r="Q54" s="32"/>
    </row>
    <row r="55" spans="1:17" x14ac:dyDescent="0.2">
      <c r="A55" s="32"/>
      <c r="B55" s="295"/>
      <c r="C55" s="296"/>
      <c r="D55" s="296"/>
      <c r="E55" s="296"/>
      <c r="F55" s="296"/>
      <c r="G55" s="296"/>
      <c r="H55" s="296"/>
      <c r="I55" s="296"/>
      <c r="J55" s="296"/>
      <c r="K55" s="296"/>
      <c r="L55" s="296"/>
      <c r="M55" s="296"/>
      <c r="N55" s="296"/>
      <c r="O55" s="296"/>
      <c r="P55" s="297"/>
      <c r="Q55" s="32"/>
    </row>
    <row r="56" spans="1:17" x14ac:dyDescent="0.2">
      <c r="A56" s="32"/>
      <c r="B56" s="295"/>
      <c r="C56" s="296"/>
      <c r="D56" s="296"/>
      <c r="E56" s="296"/>
      <c r="F56" s="296"/>
      <c r="G56" s="296"/>
      <c r="H56" s="296"/>
      <c r="I56" s="296"/>
      <c r="J56" s="296"/>
      <c r="K56" s="296"/>
      <c r="L56" s="296"/>
      <c r="M56" s="296"/>
      <c r="N56" s="296"/>
      <c r="O56" s="296"/>
      <c r="P56" s="297"/>
      <c r="Q56" s="32"/>
    </row>
    <row r="57" spans="1:17" x14ac:dyDescent="0.2">
      <c r="A57" s="32"/>
      <c r="B57" s="295"/>
      <c r="C57" s="296"/>
      <c r="D57" s="296"/>
      <c r="E57" s="296"/>
      <c r="F57" s="296"/>
      <c r="G57" s="296"/>
      <c r="H57" s="296"/>
      <c r="I57" s="296"/>
      <c r="J57" s="296"/>
      <c r="K57" s="296"/>
      <c r="L57" s="296"/>
      <c r="M57" s="296"/>
      <c r="N57" s="296"/>
      <c r="O57" s="296"/>
      <c r="P57" s="297"/>
      <c r="Q57" s="32"/>
    </row>
    <row r="58" spans="1:17" x14ac:dyDescent="0.2">
      <c r="A58" s="32"/>
      <c r="B58" s="295"/>
      <c r="C58" s="296"/>
      <c r="D58" s="296"/>
      <c r="E58" s="296"/>
      <c r="F58" s="296"/>
      <c r="G58" s="296"/>
      <c r="H58" s="296"/>
      <c r="I58" s="296"/>
      <c r="J58" s="296"/>
      <c r="K58" s="296"/>
      <c r="L58" s="296"/>
      <c r="M58" s="296"/>
      <c r="N58" s="296"/>
      <c r="O58" s="296"/>
      <c r="P58" s="297"/>
      <c r="Q58" s="32"/>
    </row>
    <row r="59" spans="1:17" x14ac:dyDescent="0.2">
      <c r="A59" s="32"/>
      <c r="B59" s="295"/>
      <c r="C59" s="296"/>
      <c r="D59" s="296"/>
      <c r="E59" s="296"/>
      <c r="F59" s="296"/>
      <c r="G59" s="296"/>
      <c r="H59" s="296"/>
      <c r="I59" s="296"/>
      <c r="J59" s="296"/>
      <c r="K59" s="296"/>
      <c r="L59" s="296"/>
      <c r="M59" s="296"/>
      <c r="N59" s="296"/>
      <c r="O59" s="296"/>
      <c r="P59" s="297"/>
      <c r="Q59" s="32"/>
    </row>
    <row r="60" spans="1:17" x14ac:dyDescent="0.2">
      <c r="A60" s="32"/>
      <c r="B60" s="295"/>
      <c r="C60" s="296"/>
      <c r="D60" s="296"/>
      <c r="E60" s="296"/>
      <c r="F60" s="296"/>
      <c r="G60" s="296"/>
      <c r="H60" s="296"/>
      <c r="I60" s="296"/>
      <c r="J60" s="296"/>
      <c r="K60" s="296"/>
      <c r="L60" s="296"/>
      <c r="M60" s="296"/>
      <c r="N60" s="296"/>
      <c r="O60" s="296"/>
      <c r="P60" s="297"/>
      <c r="Q60" s="32"/>
    </row>
    <row r="61" spans="1:17" x14ac:dyDescent="0.2">
      <c r="A61" s="32"/>
      <c r="B61" s="295"/>
      <c r="C61" s="296"/>
      <c r="D61" s="296"/>
      <c r="E61" s="296"/>
      <c r="F61" s="296"/>
      <c r="G61" s="296"/>
      <c r="H61" s="296"/>
      <c r="I61" s="296"/>
      <c r="J61" s="296"/>
      <c r="K61" s="296"/>
      <c r="L61" s="296"/>
      <c r="M61" s="296"/>
      <c r="N61" s="296"/>
      <c r="O61" s="296"/>
      <c r="P61" s="297"/>
      <c r="Q61" s="32"/>
    </row>
    <row r="62" spans="1:17" x14ac:dyDescent="0.2">
      <c r="A62" s="32"/>
      <c r="B62" s="295"/>
      <c r="C62" s="296"/>
      <c r="D62" s="296"/>
      <c r="E62" s="296"/>
      <c r="F62" s="296"/>
      <c r="G62" s="296"/>
      <c r="H62" s="296"/>
      <c r="I62" s="296"/>
      <c r="J62" s="296"/>
      <c r="K62" s="296"/>
      <c r="L62" s="296"/>
      <c r="M62" s="296"/>
      <c r="N62" s="296"/>
      <c r="O62" s="296"/>
      <c r="P62" s="297"/>
      <c r="Q62" s="32"/>
    </row>
    <row r="63" spans="1:17" x14ac:dyDescent="0.2">
      <c r="A63" s="32"/>
      <c r="B63" s="295"/>
      <c r="C63" s="296"/>
      <c r="D63" s="296"/>
      <c r="E63" s="296"/>
      <c r="F63" s="296"/>
      <c r="G63" s="296"/>
      <c r="H63" s="296"/>
      <c r="I63" s="296"/>
      <c r="J63" s="296"/>
      <c r="K63" s="296"/>
      <c r="L63" s="296"/>
      <c r="M63" s="296"/>
      <c r="N63" s="296"/>
      <c r="O63" s="296"/>
      <c r="P63" s="297"/>
      <c r="Q63" s="32"/>
    </row>
    <row r="64" spans="1:17" x14ac:dyDescent="0.2">
      <c r="A64" s="32"/>
      <c r="B64" s="295"/>
      <c r="C64" s="296"/>
      <c r="D64" s="296"/>
      <c r="E64" s="296"/>
      <c r="F64" s="296"/>
      <c r="G64" s="296"/>
      <c r="H64" s="296"/>
      <c r="I64" s="296"/>
      <c r="J64" s="296"/>
      <c r="K64" s="296"/>
      <c r="L64" s="296"/>
      <c r="M64" s="296"/>
      <c r="N64" s="296"/>
      <c r="O64" s="296"/>
      <c r="P64" s="297"/>
      <c r="Q64" s="32"/>
    </row>
    <row r="65" spans="1:17" x14ac:dyDescent="0.2">
      <c r="A65" s="32"/>
      <c r="B65" s="295"/>
      <c r="C65" s="296"/>
      <c r="D65" s="296"/>
      <c r="E65" s="296"/>
      <c r="F65" s="296"/>
      <c r="G65" s="296"/>
      <c r="H65" s="296"/>
      <c r="I65" s="296"/>
      <c r="J65" s="296"/>
      <c r="K65" s="296"/>
      <c r="L65" s="296"/>
      <c r="M65" s="296"/>
      <c r="N65" s="296"/>
      <c r="O65" s="296"/>
      <c r="P65" s="297"/>
      <c r="Q65" s="32"/>
    </row>
    <row r="66" spans="1:17" x14ac:dyDescent="0.2">
      <c r="A66" s="32"/>
      <c r="B66" s="295"/>
      <c r="C66" s="296"/>
      <c r="D66" s="296"/>
      <c r="E66" s="296"/>
      <c r="F66" s="296"/>
      <c r="G66" s="296"/>
      <c r="H66" s="296"/>
      <c r="I66" s="296"/>
      <c r="J66" s="296"/>
      <c r="K66" s="296"/>
      <c r="L66" s="296"/>
      <c r="M66" s="296"/>
      <c r="N66" s="296"/>
      <c r="O66" s="296"/>
      <c r="P66" s="297"/>
      <c r="Q66" s="32"/>
    </row>
    <row r="67" spans="1:17" ht="13.5" thickBot="1" x14ac:dyDescent="0.25">
      <c r="A67" s="32"/>
      <c r="B67" s="298"/>
      <c r="C67" s="299"/>
      <c r="D67" s="299"/>
      <c r="E67" s="299"/>
      <c r="F67" s="299"/>
      <c r="G67" s="299"/>
      <c r="H67" s="299"/>
      <c r="I67" s="299"/>
      <c r="J67" s="299"/>
      <c r="K67" s="299"/>
      <c r="L67" s="299"/>
      <c r="M67" s="299"/>
      <c r="N67" s="299"/>
      <c r="O67" s="299"/>
      <c r="P67" s="300"/>
      <c r="Q67" s="32"/>
    </row>
    <row r="68" spans="1:17" s="21" customFormat="1" ht="4.5" customHeight="1" thickBot="1" x14ac:dyDescent="0.25">
      <c r="A68" s="301"/>
      <c r="B68" s="301"/>
      <c r="C68" s="301"/>
      <c r="D68" s="301"/>
      <c r="E68" s="301"/>
      <c r="F68" s="301"/>
      <c r="G68" s="301"/>
      <c r="H68" s="301"/>
      <c r="I68" s="301"/>
      <c r="J68" s="301"/>
      <c r="K68" s="301"/>
      <c r="L68" s="301"/>
      <c r="M68" s="301"/>
      <c r="N68" s="301"/>
      <c r="O68" s="301"/>
      <c r="P68" s="301"/>
      <c r="Q68" s="301"/>
    </row>
    <row r="69" spans="1:17" ht="80.25" customHeight="1" thickBot="1" x14ac:dyDescent="0.25">
      <c r="A69" s="32"/>
      <c r="B69" s="20" t="s">
        <v>5</v>
      </c>
      <c r="C69" s="302"/>
      <c r="D69" s="303"/>
      <c r="E69" s="303"/>
      <c r="F69" s="303"/>
      <c r="G69" s="303"/>
      <c r="H69" s="303"/>
      <c r="I69" s="303"/>
      <c r="J69" s="303"/>
      <c r="K69" s="303"/>
      <c r="L69" s="303"/>
      <c r="M69" s="303"/>
      <c r="N69" s="303"/>
      <c r="O69" s="303"/>
      <c r="P69" s="304"/>
      <c r="Q69" s="32"/>
    </row>
    <row r="70" spans="1:17" ht="41.25" customHeight="1" thickBot="1" x14ac:dyDescent="0.25">
      <c r="A70" s="32"/>
      <c r="B70" s="19" t="s">
        <v>63</v>
      </c>
      <c r="C70" s="305" t="s">
        <v>139</v>
      </c>
      <c r="D70" s="306"/>
      <c r="E70" s="306"/>
      <c r="F70" s="306"/>
      <c r="G70" s="306"/>
      <c r="H70" s="306"/>
      <c r="I70" s="306"/>
      <c r="J70" s="306"/>
      <c r="K70" s="306"/>
      <c r="L70" s="306"/>
      <c r="M70" s="306"/>
      <c r="N70" s="306"/>
      <c r="O70" s="306"/>
      <c r="P70" s="307"/>
      <c r="Q70" s="32"/>
    </row>
    <row r="71" spans="1:17" ht="27.75" customHeight="1" thickBot="1" x14ac:dyDescent="0.25">
      <c r="A71" s="32"/>
      <c r="B71" s="19" t="s">
        <v>84</v>
      </c>
      <c r="C71" s="308"/>
      <c r="D71" s="308"/>
      <c r="E71" s="308"/>
      <c r="F71" s="308"/>
      <c r="G71" s="308"/>
      <c r="H71" s="308"/>
      <c r="I71" s="308"/>
      <c r="J71" s="308"/>
      <c r="K71" s="308"/>
      <c r="L71" s="308"/>
      <c r="M71" s="308"/>
      <c r="N71" s="308"/>
      <c r="O71" s="308"/>
      <c r="P71" s="309"/>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0:P50"/>
    <mergeCell ref="B51:P51"/>
    <mergeCell ref="B52:P67"/>
    <mergeCell ref="A68:Q68"/>
    <mergeCell ref="C69:P69"/>
    <mergeCell ref="C70:P70"/>
    <mergeCell ref="C71:P71"/>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46"/>
  <sheetViews>
    <sheetView zoomScale="80" zoomScaleNormal="80" workbookViewId="0">
      <selection activeCell="L10" sqref="L10:L12"/>
    </sheetView>
  </sheetViews>
  <sheetFormatPr baseColWidth="10" defaultRowHeight="30" customHeight="1" x14ac:dyDescent="0.2"/>
  <cols>
    <col min="1" max="1" width="28.5703125" style="82" customWidth="1"/>
    <col min="2" max="2" width="27" style="75" bestFit="1" customWidth="1"/>
    <col min="3" max="12" width="15.7109375" style="75" customWidth="1"/>
    <col min="13" max="13" width="5.28515625" style="75" customWidth="1"/>
    <col min="14" max="14" width="10.7109375" style="75" customWidth="1"/>
    <col min="15" max="15" width="27.5703125" style="75" bestFit="1" customWidth="1"/>
    <col min="16" max="18" width="11.42578125" style="107"/>
    <col min="19" max="19" width="11.42578125" style="95" hidden="1" customWidth="1"/>
    <col min="20" max="20" width="11.42578125" style="107"/>
    <col min="21" max="16384" width="11.42578125" style="75"/>
  </cols>
  <sheetData>
    <row r="1" spans="1:24" ht="30" customHeight="1" x14ac:dyDescent="0.25">
      <c r="A1" s="671"/>
      <c r="B1" s="666" t="s">
        <v>56</v>
      </c>
      <c r="C1" s="667"/>
      <c r="D1" s="667"/>
      <c r="E1" s="667"/>
      <c r="F1" s="667"/>
      <c r="G1" s="667"/>
      <c r="H1" s="667"/>
      <c r="I1" s="667"/>
      <c r="J1" s="667"/>
      <c r="K1" s="667"/>
      <c r="L1" s="667"/>
      <c r="M1" s="668"/>
      <c r="N1" s="594" t="str">
        <f>+NivelConocimiento!N2:P2</f>
        <v>Código: GC-F-006</v>
      </c>
      <c r="O1" s="595"/>
      <c r="P1" s="106"/>
      <c r="Q1" s="106"/>
      <c r="T1" s="106"/>
      <c r="U1" s="72"/>
      <c r="V1" s="72"/>
      <c r="W1" s="73"/>
      <c r="X1" s="74"/>
    </row>
    <row r="2" spans="1:24" s="52" customFormat="1" ht="30" customHeight="1" x14ac:dyDescent="0.25">
      <c r="A2" s="671"/>
      <c r="B2" s="666" t="s">
        <v>87</v>
      </c>
      <c r="C2" s="667"/>
      <c r="D2" s="667"/>
      <c r="E2" s="667"/>
      <c r="F2" s="667"/>
      <c r="G2" s="667"/>
      <c r="H2" s="667"/>
      <c r="I2" s="667"/>
      <c r="J2" s="667"/>
      <c r="K2" s="667"/>
      <c r="L2" s="667"/>
      <c r="M2" s="668"/>
      <c r="N2" s="594" t="str">
        <f>+NivelConocimiento!N3:P3</f>
        <v>Fecha: 14 de junio de 2019</v>
      </c>
      <c r="O2" s="595"/>
      <c r="P2" s="108"/>
      <c r="Q2" s="108"/>
      <c r="R2" s="109"/>
      <c r="S2" s="116" t="str">
        <f>+NivelConocimiento!S2</f>
        <v>Mayor o Igual a 10%</v>
      </c>
      <c r="T2" s="108"/>
      <c r="U2" s="76"/>
      <c r="V2" s="76"/>
      <c r="W2" s="77"/>
      <c r="X2" s="78"/>
    </row>
    <row r="3" spans="1:24" s="52" customFormat="1" ht="30" customHeight="1" x14ac:dyDescent="0.25">
      <c r="A3" s="671"/>
      <c r="B3" s="666" t="s">
        <v>89</v>
      </c>
      <c r="C3" s="667"/>
      <c r="D3" s="667"/>
      <c r="E3" s="667"/>
      <c r="F3" s="667"/>
      <c r="G3" s="667"/>
      <c r="H3" s="667"/>
      <c r="I3" s="667"/>
      <c r="J3" s="667"/>
      <c r="K3" s="667"/>
      <c r="L3" s="667"/>
      <c r="M3" s="668"/>
      <c r="N3" s="594" t="str">
        <f>+NivelConocimiento!N4:P4</f>
        <v>Versión 004</v>
      </c>
      <c r="O3" s="595"/>
      <c r="P3" s="108"/>
      <c r="Q3" s="108"/>
      <c r="R3" s="109"/>
      <c r="S3" s="96">
        <f>+NivelConocimiento!S3</f>
        <v>9.9900000000000003E-2</v>
      </c>
      <c r="T3" s="108"/>
      <c r="U3" s="76"/>
      <c r="V3" s="76"/>
      <c r="W3" s="77"/>
      <c r="X3" s="78"/>
    </row>
    <row r="4" spans="1:24" s="52" customFormat="1" ht="30" customHeight="1" x14ac:dyDescent="0.25">
      <c r="A4" s="671"/>
      <c r="B4" s="666" t="s">
        <v>91</v>
      </c>
      <c r="C4" s="667"/>
      <c r="D4" s="667"/>
      <c r="E4" s="667"/>
      <c r="F4" s="667"/>
      <c r="G4" s="667"/>
      <c r="H4" s="667"/>
      <c r="I4" s="667"/>
      <c r="J4" s="667"/>
      <c r="K4" s="667"/>
      <c r="L4" s="667"/>
      <c r="M4" s="668"/>
      <c r="N4" s="595" t="str">
        <f>+NivelConocimiento!N5:P5</f>
        <v>Pagina 1 de 1</v>
      </c>
      <c r="O4" s="595"/>
      <c r="P4" s="110"/>
      <c r="Q4" s="110"/>
      <c r="R4" s="109"/>
      <c r="S4" s="96">
        <f>+NivelConocimiento!S4</f>
        <v>0.05</v>
      </c>
      <c r="T4" s="110"/>
      <c r="U4" s="79"/>
      <c r="V4" s="79"/>
      <c r="W4" s="77"/>
      <c r="X4" s="78"/>
    </row>
    <row r="5" spans="1:24" s="52" customFormat="1" ht="18" x14ac:dyDescent="0.25">
      <c r="A5" s="99"/>
      <c r="B5" s="100"/>
      <c r="C5" s="101"/>
      <c r="D5" s="101"/>
      <c r="E5" s="101"/>
      <c r="F5" s="101"/>
      <c r="G5" s="101"/>
      <c r="H5" s="101"/>
      <c r="I5" s="101"/>
      <c r="J5" s="101"/>
      <c r="K5" s="101"/>
      <c r="L5" s="101"/>
      <c r="M5" s="102"/>
      <c r="N5" s="102"/>
      <c r="O5" s="102"/>
      <c r="P5" s="110"/>
      <c r="Q5" s="110"/>
      <c r="R5" s="109"/>
      <c r="S5" s="96">
        <f>+NivelConocimiento!S5</f>
        <v>4.9999990000000001E-2</v>
      </c>
      <c r="T5" s="110"/>
      <c r="U5" s="79"/>
      <c r="V5" s="79"/>
      <c r="W5" s="77"/>
      <c r="X5" s="78"/>
    </row>
    <row r="6" spans="1:24" s="52" customFormat="1" ht="13.5" customHeight="1" x14ac:dyDescent="0.25">
      <c r="A6" s="103" t="s">
        <v>0</v>
      </c>
      <c r="B6" s="104"/>
      <c r="C6" s="669" t="str">
        <f>+NivelConocimiento!C12:P12</f>
        <v>GESTION DEL TALENTO HUMANO</v>
      </c>
      <c r="D6" s="669"/>
      <c r="E6" s="669"/>
      <c r="F6" s="669"/>
      <c r="G6" s="669"/>
      <c r="H6" s="669"/>
      <c r="I6" s="669"/>
      <c r="J6" s="669"/>
      <c r="K6" s="669"/>
      <c r="L6" s="669"/>
      <c r="M6" s="669"/>
      <c r="N6" s="669"/>
      <c r="O6" s="669"/>
      <c r="P6" s="109"/>
      <c r="Q6" s="109"/>
      <c r="R6" s="109"/>
      <c r="S6" s="96"/>
      <c r="T6" s="109"/>
    </row>
    <row r="7" spans="1:24" s="52" customFormat="1" ht="11.25" customHeight="1" x14ac:dyDescent="0.2">
      <c r="A7" s="105"/>
      <c r="B7" s="104"/>
      <c r="C7" s="104"/>
      <c r="D7" s="104"/>
      <c r="E7" s="104"/>
      <c r="F7" s="104"/>
      <c r="G7" s="104"/>
      <c r="H7" s="104"/>
      <c r="I7" s="104"/>
      <c r="J7" s="104"/>
      <c r="K7" s="104"/>
      <c r="L7" s="104"/>
      <c r="M7" s="104"/>
      <c r="N7" s="104"/>
      <c r="O7" s="104"/>
      <c r="P7" s="109"/>
      <c r="Q7" s="109"/>
      <c r="R7" s="109"/>
      <c r="S7" s="96"/>
      <c r="T7" s="109"/>
    </row>
    <row r="8" spans="1:24" s="80" customFormat="1" ht="30" customHeight="1" x14ac:dyDescent="0.2">
      <c r="A8" s="665" t="s">
        <v>92</v>
      </c>
      <c r="B8" s="664" t="s">
        <v>20</v>
      </c>
      <c r="C8" s="664" t="str">
        <f>+NivelConocimiento!C14:P14</f>
        <v>Nivel de Conocimiento</v>
      </c>
      <c r="D8" s="664"/>
      <c r="E8" s="664"/>
      <c r="F8" s="664"/>
      <c r="G8" s="664"/>
      <c r="H8" s="664"/>
      <c r="I8" s="664"/>
      <c r="J8" s="664"/>
      <c r="K8" s="664"/>
      <c r="L8" s="664"/>
      <c r="M8" s="664" t="s">
        <v>94</v>
      </c>
      <c r="N8" s="664"/>
      <c r="O8" s="664"/>
      <c r="P8" s="111"/>
      <c r="Q8" s="111"/>
      <c r="R8" s="111"/>
      <c r="S8" s="95"/>
      <c r="T8" s="111"/>
    </row>
    <row r="9" spans="1:24" s="81" customFormat="1" ht="30" customHeight="1" x14ac:dyDescent="0.2">
      <c r="A9" s="672"/>
      <c r="B9" s="665"/>
      <c r="C9" s="278" t="s">
        <v>224</v>
      </c>
      <c r="D9" s="278" t="s">
        <v>93</v>
      </c>
      <c r="E9" s="278" t="s">
        <v>223</v>
      </c>
      <c r="F9" s="278" t="s">
        <v>93</v>
      </c>
      <c r="G9" s="278" t="s">
        <v>175</v>
      </c>
      <c r="H9" s="278" t="s">
        <v>93</v>
      </c>
      <c r="I9" s="278" t="s">
        <v>176</v>
      </c>
      <c r="J9" s="278" t="s">
        <v>93</v>
      </c>
      <c r="K9" s="278" t="s">
        <v>10</v>
      </c>
      <c r="L9" s="278" t="s">
        <v>93</v>
      </c>
      <c r="M9" s="665"/>
      <c r="N9" s="665"/>
      <c r="O9" s="665"/>
      <c r="P9" s="112"/>
      <c r="Q9" s="112"/>
      <c r="R9" s="112"/>
      <c r="S9" s="95"/>
      <c r="T9" s="112"/>
    </row>
    <row r="10" spans="1:24" s="52" customFormat="1" ht="49.5" customHeight="1" x14ac:dyDescent="0.2">
      <c r="A10" s="670" t="s">
        <v>273</v>
      </c>
      <c r="B10" s="279" t="str">
        <f>+NivelConocimiento!B40</f>
        <v xml:space="preserve">Evaluación Final </v>
      </c>
      <c r="C10" s="280">
        <v>380</v>
      </c>
      <c r="D10" s="655">
        <f>IF(C10=0,"0",((C10-C11)/C12)/100)</f>
        <v>0.12300000000000001</v>
      </c>
      <c r="E10" s="280">
        <v>969</v>
      </c>
      <c r="F10" s="658">
        <f>IF(E10=0,"0",((E10-E11)/E12)/100)</f>
        <v>0.371</v>
      </c>
      <c r="G10" s="280">
        <v>1149</v>
      </c>
      <c r="H10" s="661">
        <f>IF(G10=0,"0",((G10-G11)/G12)/100)</f>
        <v>0.46899999999999997</v>
      </c>
      <c r="I10" s="280"/>
      <c r="J10" s="661" t="str">
        <f>IF(I10=0,"0",((I10-I11)/I12)/100)</f>
        <v>0</v>
      </c>
      <c r="K10" s="252">
        <f>+C10+E10+G10+I10</f>
        <v>2498</v>
      </c>
      <c r="L10" s="655">
        <f>IF(K10=0,"0",((K10-K11)/K12)/100)</f>
        <v>0.32100000000000001</v>
      </c>
      <c r="M10" s="653"/>
      <c r="N10" s="654"/>
      <c r="O10" s="654"/>
      <c r="P10" s="109"/>
      <c r="Q10" s="109"/>
      <c r="R10" s="109"/>
      <c r="S10" s="95"/>
      <c r="T10" s="109"/>
    </row>
    <row r="11" spans="1:24" s="52" customFormat="1" ht="53.25" customHeight="1" x14ac:dyDescent="0.2">
      <c r="A11" s="670"/>
      <c r="B11" s="279" t="str">
        <f>+NivelConocimiento!B41</f>
        <v>Evaluación Inicial</v>
      </c>
      <c r="C11" s="280">
        <v>257</v>
      </c>
      <c r="D11" s="656"/>
      <c r="E11" s="280">
        <v>598</v>
      </c>
      <c r="F11" s="659"/>
      <c r="G11" s="280">
        <v>680</v>
      </c>
      <c r="H11" s="662"/>
      <c r="I11" s="280"/>
      <c r="J11" s="662"/>
      <c r="K11" s="252">
        <f>+C11+E11+G11+I11</f>
        <v>1535</v>
      </c>
      <c r="L11" s="656"/>
      <c r="M11" s="653"/>
      <c r="N11" s="654"/>
      <c r="O11" s="654"/>
      <c r="P11" s="109"/>
      <c r="Q11" s="109"/>
      <c r="R11" s="109"/>
      <c r="S11" s="95"/>
      <c r="T11" s="109"/>
    </row>
    <row r="12" spans="1:24" ht="58.5" customHeight="1" x14ac:dyDescent="0.2">
      <c r="A12" s="670"/>
      <c r="B12" s="281" t="s">
        <v>227</v>
      </c>
      <c r="C12" s="282">
        <v>10</v>
      </c>
      <c r="D12" s="657"/>
      <c r="E12" s="283">
        <v>10</v>
      </c>
      <c r="F12" s="660"/>
      <c r="G12" s="283">
        <v>10</v>
      </c>
      <c r="H12" s="663"/>
      <c r="I12" s="283"/>
      <c r="J12" s="663"/>
      <c r="K12" s="283">
        <f>+C12+E12+G12+I12</f>
        <v>30</v>
      </c>
      <c r="L12" s="657"/>
      <c r="M12" s="653"/>
      <c r="N12" s="654"/>
      <c r="O12" s="654"/>
    </row>
    <row r="13" spans="1:24" ht="30" customHeight="1" x14ac:dyDescent="0.2">
      <c r="L13" s="200"/>
    </row>
    <row r="15" spans="1:24" ht="30" customHeight="1" x14ac:dyDescent="0.2">
      <c r="G15" s="52"/>
    </row>
    <row r="66" spans="19:19" ht="30" customHeight="1" x14ac:dyDescent="0.2">
      <c r="S66" s="97"/>
    </row>
    <row r="136" spans="19:19" ht="30" customHeight="1" x14ac:dyDescent="0.2">
      <c r="S136" s="98"/>
    </row>
    <row r="137" spans="19:19" ht="30" customHeight="1" x14ac:dyDescent="0.2">
      <c r="S137" s="98"/>
    </row>
    <row r="138" spans="19:19" ht="30" customHeight="1" x14ac:dyDescent="0.2">
      <c r="S138" s="98"/>
    </row>
    <row r="139" spans="19:19" ht="30" customHeight="1" x14ac:dyDescent="0.2">
      <c r="S139" s="98"/>
    </row>
    <row r="140" spans="19:19" ht="30" customHeight="1" x14ac:dyDescent="0.2">
      <c r="S140" s="98"/>
    </row>
    <row r="141" spans="19:19" ht="30" customHeight="1" x14ac:dyDescent="0.2">
      <c r="S141" s="98"/>
    </row>
    <row r="142" spans="19:19" ht="30" customHeight="1" x14ac:dyDescent="0.2">
      <c r="S142" s="98"/>
    </row>
    <row r="143" spans="19:19" ht="30" customHeight="1" x14ac:dyDescent="0.2">
      <c r="S143" s="98"/>
    </row>
    <row r="144" spans="19:19" ht="30" customHeight="1" x14ac:dyDescent="0.2">
      <c r="S144" s="98"/>
    </row>
    <row r="145" spans="19:19" ht="30" customHeight="1" x14ac:dyDescent="0.2">
      <c r="S145" s="98"/>
    </row>
    <row r="146" spans="19:19" ht="30" customHeight="1" x14ac:dyDescent="0.2">
      <c r="S146" s="98"/>
    </row>
  </sheetData>
  <sheetProtection formatCells="0" formatColumns="0" formatRows="0" insertRows="0"/>
  <mergeCells count="23">
    <mergeCell ref="A10:A12"/>
    <mergeCell ref="L10:L12"/>
    <mergeCell ref="M12:O12"/>
    <mergeCell ref="A1:A4"/>
    <mergeCell ref="B1:M1"/>
    <mergeCell ref="N1:O1"/>
    <mergeCell ref="B2:M2"/>
    <mergeCell ref="N2:O2"/>
    <mergeCell ref="A8:A9"/>
    <mergeCell ref="B8:B9"/>
    <mergeCell ref="C8:L8"/>
    <mergeCell ref="M8:O9"/>
    <mergeCell ref="B3:M3"/>
    <mergeCell ref="N3:O3"/>
    <mergeCell ref="C6:O6"/>
    <mergeCell ref="B4:M4"/>
    <mergeCell ref="N4:O4"/>
    <mergeCell ref="M10:O10"/>
    <mergeCell ref="D10:D12"/>
    <mergeCell ref="F10:F12"/>
    <mergeCell ref="H10:H12"/>
    <mergeCell ref="J10:J12"/>
    <mergeCell ref="M11:O11"/>
  </mergeCells>
  <pageMargins left="0.7" right="0.7" top="0.75" bottom="0.75" header="0.3" footer="0.3"/>
  <pageSetup orientation="portrait" r:id="rId1"/>
  <ignoredErrors>
    <ignoredError sqref="K12" unlockedFormula="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U180"/>
  <sheetViews>
    <sheetView topLeftCell="A67" zoomScaleNormal="100" workbookViewId="0">
      <selection activeCell="Q72" sqref="Q72"/>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5.5703125" style="49" customWidth="1"/>
    <col min="16" max="16" width="26.42578125" style="49" customWidth="1"/>
    <col min="17" max="18" width="11.7109375" style="49" customWidth="1"/>
    <col min="19" max="19" width="11.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43"/>
      <c r="C2" s="446" t="s">
        <v>56</v>
      </c>
      <c r="D2" s="447"/>
      <c r="E2" s="447"/>
      <c r="F2" s="447"/>
      <c r="G2" s="447"/>
      <c r="H2" s="447"/>
      <c r="I2" s="447"/>
      <c r="J2" s="447"/>
      <c r="K2" s="447"/>
      <c r="L2" s="447"/>
      <c r="M2" s="448"/>
      <c r="N2" s="449" t="s">
        <v>178</v>
      </c>
      <c r="O2" s="450"/>
      <c r="P2" s="451"/>
      <c r="S2" s="116" t="str">
        <f>+C26</f>
        <v>&gt;= 80%</v>
      </c>
    </row>
    <row r="3" spans="1:19" ht="15.75" customHeight="1" x14ac:dyDescent="0.2">
      <c r="B3" s="444"/>
      <c r="C3" s="452" t="s">
        <v>58</v>
      </c>
      <c r="D3" s="453"/>
      <c r="E3" s="453"/>
      <c r="F3" s="453"/>
      <c r="G3" s="453"/>
      <c r="H3" s="453"/>
      <c r="I3" s="453"/>
      <c r="J3" s="453"/>
      <c r="K3" s="453"/>
      <c r="L3" s="453"/>
      <c r="M3" s="454"/>
      <c r="N3" s="455" t="s">
        <v>269</v>
      </c>
      <c r="O3" s="456"/>
      <c r="P3" s="457"/>
      <c r="S3" s="96">
        <v>0.79999989999999999</v>
      </c>
    </row>
    <row r="4" spans="1:19" ht="15.75" customHeight="1" x14ac:dyDescent="0.2">
      <c r="B4" s="444"/>
      <c r="C4" s="452" t="s">
        <v>59</v>
      </c>
      <c r="D4" s="453"/>
      <c r="E4" s="453"/>
      <c r="F4" s="453"/>
      <c r="G4" s="453"/>
      <c r="H4" s="453"/>
      <c r="I4" s="453"/>
      <c r="J4" s="453"/>
      <c r="K4" s="453"/>
      <c r="L4" s="453"/>
      <c r="M4" s="454"/>
      <c r="N4" s="455" t="s">
        <v>179</v>
      </c>
      <c r="O4" s="456"/>
      <c r="P4" s="457"/>
      <c r="S4" s="96">
        <v>0.70000008999999996</v>
      </c>
    </row>
    <row r="5" spans="1:19" ht="16.5" customHeight="1" thickBot="1" x14ac:dyDescent="0.25">
      <c r="B5" s="445"/>
      <c r="C5" s="458" t="s">
        <v>60</v>
      </c>
      <c r="D5" s="459"/>
      <c r="E5" s="459"/>
      <c r="F5" s="459"/>
      <c r="G5" s="459"/>
      <c r="H5" s="459"/>
      <c r="I5" s="459"/>
      <c r="J5" s="459"/>
      <c r="K5" s="459"/>
      <c r="L5" s="459"/>
      <c r="M5" s="460"/>
      <c r="N5" s="461" t="s">
        <v>61</v>
      </c>
      <c r="O5" s="462"/>
      <c r="P5" s="463"/>
      <c r="S5" s="96">
        <v>0.7</v>
      </c>
    </row>
    <row r="6" spans="1:19" ht="13.5" thickBot="1" x14ac:dyDescent="0.25">
      <c r="B6" s="85"/>
      <c r="C6" s="85"/>
      <c r="D6" s="85"/>
      <c r="E6" s="85"/>
      <c r="F6" s="85"/>
      <c r="G6" s="85"/>
      <c r="H6" s="85"/>
      <c r="I6" s="85"/>
      <c r="J6" s="85"/>
      <c r="K6" s="85"/>
      <c r="L6" s="85"/>
      <c r="M6" s="85"/>
      <c r="N6" s="85"/>
      <c r="O6" s="85"/>
      <c r="P6" s="85"/>
      <c r="S6" s="96"/>
    </row>
    <row r="7" spans="1:19" x14ac:dyDescent="0.2">
      <c r="A7" s="51"/>
      <c r="B7" s="464" t="s">
        <v>65</v>
      </c>
      <c r="C7" s="465"/>
      <c r="D7" s="465"/>
      <c r="E7" s="465"/>
      <c r="F7" s="465"/>
      <c r="G7" s="465"/>
      <c r="H7" s="465"/>
      <c r="I7" s="465"/>
      <c r="J7" s="465"/>
      <c r="K7" s="465"/>
      <c r="L7" s="465"/>
      <c r="M7" s="465"/>
      <c r="N7" s="465"/>
      <c r="O7" s="465"/>
      <c r="P7" s="466"/>
      <c r="Q7" s="51"/>
      <c r="S7" s="96"/>
    </row>
    <row r="8" spans="1:19" ht="13.5" thickBot="1" x14ac:dyDescent="0.25">
      <c r="A8" s="51"/>
      <c r="B8" s="467"/>
      <c r="C8" s="468"/>
      <c r="D8" s="468"/>
      <c r="E8" s="468"/>
      <c r="F8" s="468"/>
      <c r="G8" s="468"/>
      <c r="H8" s="468"/>
      <c r="I8" s="468"/>
      <c r="J8" s="468"/>
      <c r="K8" s="468"/>
      <c r="L8" s="468"/>
      <c r="M8" s="468"/>
      <c r="N8" s="468"/>
      <c r="O8" s="468"/>
      <c r="P8" s="469"/>
      <c r="Q8" s="51"/>
    </row>
    <row r="9" spans="1:19" ht="6.75" customHeight="1" thickBot="1" x14ac:dyDescent="0.25">
      <c r="A9" s="51"/>
      <c r="B9" s="470"/>
      <c r="C9" s="470"/>
      <c r="D9" s="470"/>
      <c r="E9" s="470"/>
      <c r="F9" s="470"/>
      <c r="G9" s="470"/>
      <c r="H9" s="470"/>
      <c r="I9" s="470"/>
      <c r="J9" s="470"/>
      <c r="K9" s="470"/>
      <c r="L9" s="470"/>
      <c r="M9" s="470"/>
      <c r="N9" s="470"/>
      <c r="O9" s="470"/>
      <c r="P9" s="470"/>
      <c r="Q9" s="51"/>
    </row>
    <row r="10" spans="1:19" ht="26.25" customHeight="1" thickBot="1" x14ac:dyDescent="0.25">
      <c r="A10" s="51"/>
      <c r="B10" s="86" t="s">
        <v>83</v>
      </c>
      <c r="C10" s="471">
        <v>2024</v>
      </c>
      <c r="D10" s="472"/>
      <c r="E10" s="472"/>
      <c r="F10" s="472"/>
      <c r="G10" s="472"/>
      <c r="H10" s="472"/>
      <c r="I10" s="473"/>
      <c r="J10" s="474" t="s">
        <v>1</v>
      </c>
      <c r="K10" s="475"/>
      <c r="L10" s="475"/>
      <c r="M10" s="475"/>
      <c r="N10" s="476" t="s">
        <v>282</v>
      </c>
      <c r="O10" s="477"/>
      <c r="P10" s="478"/>
      <c r="Q10" s="51"/>
    </row>
    <row r="11" spans="1:19" ht="4.5" customHeight="1" thickBot="1" x14ac:dyDescent="0.25">
      <c r="A11" s="51"/>
      <c r="B11" s="479"/>
      <c r="C11" s="480"/>
      <c r="D11" s="480"/>
      <c r="E11" s="480"/>
      <c r="F11" s="480"/>
      <c r="G11" s="480"/>
      <c r="H11" s="480"/>
      <c r="I11" s="480"/>
      <c r="J11" s="480"/>
      <c r="K11" s="480"/>
      <c r="L11" s="480"/>
      <c r="M11" s="480"/>
      <c r="N11" s="480"/>
      <c r="O11" s="480"/>
      <c r="P11" s="481"/>
      <c r="Q11" s="51"/>
    </row>
    <row r="12" spans="1:19" ht="13.5" thickBot="1" x14ac:dyDescent="0.25">
      <c r="A12" s="51"/>
      <c r="B12" s="60" t="s">
        <v>0</v>
      </c>
      <c r="C12" s="531" t="s">
        <v>171</v>
      </c>
      <c r="D12" s="531"/>
      <c r="E12" s="531"/>
      <c r="F12" s="531"/>
      <c r="G12" s="531"/>
      <c r="H12" s="531"/>
      <c r="I12" s="531"/>
      <c r="J12" s="531"/>
      <c r="K12" s="531"/>
      <c r="L12" s="531"/>
      <c r="M12" s="531"/>
      <c r="N12" s="531"/>
      <c r="O12" s="531"/>
      <c r="P12" s="532"/>
      <c r="Q12" s="51"/>
    </row>
    <row r="13" spans="1:19" ht="4.5" customHeight="1" thickBot="1" x14ac:dyDescent="0.25">
      <c r="A13" s="51"/>
      <c r="B13" s="484"/>
      <c r="C13" s="485"/>
      <c r="D13" s="485"/>
      <c r="E13" s="485"/>
      <c r="F13" s="485"/>
      <c r="G13" s="485"/>
      <c r="H13" s="485"/>
      <c r="I13" s="485"/>
      <c r="J13" s="485"/>
      <c r="K13" s="485"/>
      <c r="L13" s="485"/>
      <c r="M13" s="485"/>
      <c r="N13" s="485"/>
      <c r="O13" s="485"/>
      <c r="P13" s="486"/>
      <c r="Q13" s="51"/>
    </row>
    <row r="14" spans="1:19" ht="18" customHeight="1" thickBot="1" x14ac:dyDescent="0.25">
      <c r="A14" s="51"/>
      <c r="B14" s="60" t="s">
        <v>6</v>
      </c>
      <c r="C14" s="673" t="s">
        <v>216</v>
      </c>
      <c r="D14" s="674"/>
      <c r="E14" s="674"/>
      <c r="F14" s="674"/>
      <c r="G14" s="674"/>
      <c r="H14" s="674"/>
      <c r="I14" s="674"/>
      <c r="J14" s="674"/>
      <c r="K14" s="674"/>
      <c r="L14" s="674"/>
      <c r="M14" s="674"/>
      <c r="N14" s="674"/>
      <c r="O14" s="674"/>
      <c r="P14" s="675"/>
      <c r="Q14" s="51"/>
    </row>
    <row r="15" spans="1:19" ht="4.5" customHeight="1" thickBot="1" x14ac:dyDescent="0.25">
      <c r="A15" s="51"/>
      <c r="B15" s="496"/>
      <c r="C15" s="497"/>
      <c r="D15" s="497"/>
      <c r="E15" s="497"/>
      <c r="F15" s="497"/>
      <c r="G15" s="497"/>
      <c r="H15" s="497"/>
      <c r="I15" s="497"/>
      <c r="J15" s="497"/>
      <c r="K15" s="497"/>
      <c r="L15" s="497"/>
      <c r="M15" s="497"/>
      <c r="N15" s="497"/>
      <c r="O15" s="497"/>
      <c r="P15" s="498"/>
      <c r="Q15" s="51"/>
    </row>
    <row r="16" spans="1:19" ht="32.25" customHeight="1" thickBot="1" x14ac:dyDescent="0.25">
      <c r="A16" s="51"/>
      <c r="B16" s="60" t="s">
        <v>25</v>
      </c>
      <c r="C16" s="676" t="s">
        <v>211</v>
      </c>
      <c r="D16" s="677"/>
      <c r="E16" s="677"/>
      <c r="F16" s="677"/>
      <c r="G16" s="677"/>
      <c r="H16" s="677"/>
      <c r="I16" s="677"/>
      <c r="J16" s="677"/>
      <c r="K16" s="677"/>
      <c r="L16" s="677"/>
      <c r="M16" s="677"/>
      <c r="N16" s="677"/>
      <c r="O16" s="677"/>
      <c r="P16" s="678"/>
      <c r="Q16" s="51"/>
    </row>
    <row r="17" spans="1:21" ht="4.5" customHeight="1" thickBot="1" x14ac:dyDescent="0.25">
      <c r="A17" s="51"/>
      <c r="B17" s="496"/>
      <c r="C17" s="497"/>
      <c r="D17" s="497"/>
      <c r="E17" s="497"/>
      <c r="F17" s="497"/>
      <c r="G17" s="497"/>
      <c r="H17" s="497"/>
      <c r="I17" s="497"/>
      <c r="J17" s="497"/>
      <c r="K17" s="497"/>
      <c r="L17" s="497"/>
      <c r="M17" s="497"/>
      <c r="N17" s="497"/>
      <c r="O17" s="497"/>
      <c r="P17" s="498"/>
      <c r="Q17" s="51"/>
    </row>
    <row r="18" spans="1:21" ht="26.25" customHeight="1" thickBot="1" x14ac:dyDescent="0.25">
      <c r="A18" s="51"/>
      <c r="B18" s="60" t="s">
        <v>11</v>
      </c>
      <c r="C18" s="679" t="s">
        <v>320</v>
      </c>
      <c r="D18" s="680"/>
      <c r="E18" s="680"/>
      <c r="F18" s="680"/>
      <c r="G18" s="680"/>
      <c r="H18" s="680"/>
      <c r="I18" s="680"/>
      <c r="J18" s="680"/>
      <c r="K18" s="680"/>
      <c r="L18" s="680"/>
      <c r="M18" s="680"/>
      <c r="N18" s="680"/>
      <c r="O18" s="680"/>
      <c r="P18" s="681"/>
      <c r="Q18" s="51"/>
    </row>
    <row r="19" spans="1:21" ht="4.5" customHeight="1" thickBot="1" x14ac:dyDescent="0.25">
      <c r="A19" s="51"/>
      <c r="B19" s="502"/>
      <c r="C19" s="502"/>
      <c r="D19" s="502"/>
      <c r="E19" s="502"/>
      <c r="F19" s="502"/>
      <c r="G19" s="502"/>
      <c r="H19" s="502"/>
      <c r="I19" s="502"/>
      <c r="J19" s="502"/>
      <c r="K19" s="502"/>
      <c r="L19" s="502"/>
      <c r="M19" s="502"/>
      <c r="N19" s="502"/>
      <c r="O19" s="502"/>
      <c r="P19" s="502"/>
      <c r="Q19" s="51"/>
    </row>
    <row r="20" spans="1:21" ht="17.25" customHeight="1" thickBot="1" x14ac:dyDescent="0.25">
      <c r="A20" s="51"/>
      <c r="B20" s="503" t="s">
        <v>26</v>
      </c>
      <c r="C20" s="504"/>
      <c r="D20" s="504"/>
      <c r="E20" s="504"/>
      <c r="F20" s="504"/>
      <c r="G20" s="504"/>
      <c r="H20" s="504"/>
      <c r="I20" s="504"/>
      <c r="J20" s="504"/>
      <c r="K20" s="504"/>
      <c r="L20" s="504"/>
      <c r="M20" s="504"/>
      <c r="N20" s="504"/>
      <c r="O20" s="504"/>
      <c r="P20" s="505"/>
      <c r="Q20" s="51"/>
    </row>
    <row r="21" spans="1:21" ht="4.5" customHeight="1" thickBot="1" x14ac:dyDescent="0.25">
      <c r="A21" s="51"/>
      <c r="B21" s="506"/>
      <c r="C21" s="507"/>
      <c r="D21" s="507"/>
      <c r="E21" s="507"/>
      <c r="F21" s="507"/>
      <c r="G21" s="507"/>
      <c r="H21" s="507"/>
      <c r="I21" s="507"/>
      <c r="J21" s="507"/>
      <c r="K21" s="507"/>
      <c r="L21" s="507"/>
      <c r="M21" s="507"/>
      <c r="N21" s="507"/>
      <c r="O21" s="507"/>
      <c r="P21" s="508"/>
      <c r="Q21" s="51"/>
    </row>
    <row r="22" spans="1:21" ht="40.5" customHeight="1" thickBot="1" x14ac:dyDescent="0.25">
      <c r="A22" s="51"/>
      <c r="B22" s="60" t="s">
        <v>3</v>
      </c>
      <c r="C22" s="682" t="s">
        <v>228</v>
      </c>
      <c r="D22" s="683"/>
      <c r="E22" s="683"/>
      <c r="F22" s="683"/>
      <c r="G22" s="683"/>
      <c r="H22" s="683"/>
      <c r="I22" s="683"/>
      <c r="J22" s="683"/>
      <c r="K22" s="683"/>
      <c r="L22" s="683"/>
      <c r="M22" s="683"/>
      <c r="N22" s="683"/>
      <c r="O22" s="683"/>
      <c r="P22" s="684"/>
      <c r="Q22" s="51"/>
    </row>
    <row r="23" spans="1:21" ht="4.5" customHeight="1" thickBot="1" x14ac:dyDescent="0.25">
      <c r="A23" s="51"/>
      <c r="B23" s="496"/>
      <c r="C23" s="497"/>
      <c r="D23" s="497"/>
      <c r="E23" s="497"/>
      <c r="F23" s="497"/>
      <c r="G23" s="497"/>
      <c r="H23" s="497"/>
      <c r="I23" s="497"/>
      <c r="J23" s="497"/>
      <c r="K23" s="497"/>
      <c r="L23" s="497"/>
      <c r="M23" s="497"/>
      <c r="N23" s="497"/>
      <c r="O23" s="497"/>
      <c r="P23" s="498"/>
      <c r="Q23" s="51"/>
    </row>
    <row r="24" spans="1:21" ht="72.75" customHeight="1" thickBot="1" x14ac:dyDescent="0.25">
      <c r="A24" s="51"/>
      <c r="B24" s="60" t="s">
        <v>12</v>
      </c>
      <c r="C24" s="512" t="s">
        <v>267</v>
      </c>
      <c r="D24" s="685"/>
      <c r="E24" s="685"/>
      <c r="F24" s="685"/>
      <c r="G24" s="685"/>
      <c r="H24" s="685"/>
      <c r="I24" s="685"/>
      <c r="J24" s="685"/>
      <c r="K24" s="685"/>
      <c r="L24" s="685"/>
      <c r="M24" s="685"/>
      <c r="N24" s="685"/>
      <c r="O24" s="685"/>
      <c r="P24" s="686"/>
      <c r="Q24" s="51"/>
    </row>
    <row r="25" spans="1:21" ht="4.5" customHeight="1" thickBot="1" x14ac:dyDescent="0.25">
      <c r="A25" s="51"/>
      <c r="B25" s="515"/>
      <c r="C25" s="516"/>
      <c r="D25" s="516"/>
      <c r="E25" s="516"/>
      <c r="F25" s="516"/>
      <c r="G25" s="516"/>
      <c r="H25" s="516"/>
      <c r="I25" s="516"/>
      <c r="J25" s="516"/>
      <c r="K25" s="516"/>
      <c r="L25" s="516"/>
      <c r="M25" s="516"/>
      <c r="N25" s="516"/>
      <c r="O25" s="516"/>
      <c r="P25" s="517"/>
      <c r="Q25" s="51"/>
    </row>
    <row r="26" spans="1:21" ht="13.5" customHeight="1" thickBot="1" x14ac:dyDescent="0.3">
      <c r="A26" s="51"/>
      <c r="B26" s="61" t="s">
        <v>2</v>
      </c>
      <c r="C26" s="687" t="s">
        <v>303</v>
      </c>
      <c r="D26" s="688"/>
      <c r="E26" s="688"/>
      <c r="F26" s="688"/>
      <c r="G26" s="688"/>
      <c r="H26" s="688"/>
      <c r="I26" s="688"/>
      <c r="J26" s="688"/>
      <c r="K26" s="688"/>
      <c r="L26" s="688"/>
      <c r="M26" s="688"/>
      <c r="N26" s="688"/>
      <c r="O26" s="688"/>
      <c r="P26" s="689"/>
      <c r="Q26" s="151"/>
      <c r="R26" s="152"/>
      <c r="S26" s="152"/>
      <c r="T26" s="152"/>
      <c r="U26" s="152"/>
    </row>
    <row r="27" spans="1:21" ht="4.5" customHeight="1" thickBot="1" x14ac:dyDescent="0.25">
      <c r="A27" s="51"/>
      <c r="B27" s="521"/>
      <c r="C27" s="522"/>
      <c r="D27" s="522"/>
      <c r="E27" s="522"/>
      <c r="F27" s="522"/>
      <c r="G27" s="522"/>
      <c r="H27" s="522"/>
      <c r="I27" s="522"/>
      <c r="J27" s="522"/>
      <c r="K27" s="522"/>
      <c r="L27" s="522"/>
      <c r="M27" s="522"/>
      <c r="N27" s="522"/>
      <c r="O27" s="522"/>
      <c r="P27" s="523"/>
      <c r="Q27" s="51"/>
    </row>
    <row r="28" spans="1:21" s="140" customFormat="1" ht="18" customHeight="1" thickBot="1" x14ac:dyDescent="0.25">
      <c r="A28" s="139"/>
      <c r="B28" s="135" t="s">
        <v>13</v>
      </c>
      <c r="C28" s="136" t="s">
        <v>14</v>
      </c>
      <c r="D28" s="717" t="s">
        <v>189</v>
      </c>
      <c r="E28" s="718"/>
      <c r="F28" s="153">
        <v>0.8</v>
      </c>
      <c r="G28" s="146"/>
      <c r="H28" s="690" t="s">
        <v>15</v>
      </c>
      <c r="I28" s="690"/>
      <c r="J28" s="690"/>
      <c r="K28" s="691" t="s">
        <v>220</v>
      </c>
      <c r="L28" s="692"/>
      <c r="M28" s="693"/>
      <c r="N28" s="694" t="s">
        <v>16</v>
      </c>
      <c r="O28" s="695"/>
      <c r="P28" s="154" t="s">
        <v>221</v>
      </c>
      <c r="Q28" s="139"/>
      <c r="S28" s="141"/>
    </row>
    <row r="29" spans="1:21" ht="4.5" customHeight="1" thickBot="1" x14ac:dyDescent="0.25">
      <c r="A29" s="51"/>
      <c r="B29" s="527"/>
      <c r="C29" s="528"/>
      <c r="D29" s="528"/>
      <c r="E29" s="528"/>
      <c r="F29" s="528"/>
      <c r="G29" s="528"/>
      <c r="H29" s="528"/>
      <c r="I29" s="528"/>
      <c r="J29" s="528"/>
      <c r="K29" s="528"/>
      <c r="L29" s="528"/>
      <c r="M29" s="528"/>
      <c r="N29" s="528"/>
      <c r="O29" s="528"/>
      <c r="P29" s="529"/>
      <c r="Q29" s="51"/>
    </row>
    <row r="30" spans="1:21" ht="13.5" thickBot="1" x14ac:dyDescent="0.25">
      <c r="A30" s="51"/>
      <c r="B30" s="84" t="s">
        <v>7</v>
      </c>
      <c r="C30" s="530" t="s">
        <v>177</v>
      </c>
      <c r="D30" s="531"/>
      <c r="E30" s="531"/>
      <c r="F30" s="531"/>
      <c r="G30" s="531"/>
      <c r="H30" s="531"/>
      <c r="I30" s="531"/>
      <c r="J30" s="531"/>
      <c r="K30" s="531"/>
      <c r="L30" s="531"/>
      <c r="M30" s="531"/>
      <c r="N30" s="531"/>
      <c r="O30" s="531"/>
      <c r="P30" s="532"/>
      <c r="Q30" s="51"/>
    </row>
    <row r="31" spans="1:21" ht="4.5" customHeight="1" thickBot="1" x14ac:dyDescent="0.25">
      <c r="A31" s="51"/>
      <c r="B31" s="496"/>
      <c r="C31" s="497"/>
      <c r="D31" s="497"/>
      <c r="E31" s="497"/>
      <c r="F31" s="497"/>
      <c r="G31" s="497"/>
      <c r="H31" s="497"/>
      <c r="I31" s="497"/>
      <c r="J31" s="497"/>
      <c r="K31" s="497"/>
      <c r="L31" s="497"/>
      <c r="M31" s="497"/>
      <c r="N31" s="497"/>
      <c r="O31" s="497"/>
      <c r="P31" s="498"/>
      <c r="Q31" s="51"/>
    </row>
    <row r="32" spans="1:21" ht="13.5" thickBot="1" x14ac:dyDescent="0.25">
      <c r="A32" s="51"/>
      <c r="B32" s="84" t="s">
        <v>4</v>
      </c>
      <c r="C32" s="533" t="s">
        <v>71</v>
      </c>
      <c r="D32" s="531"/>
      <c r="E32" s="531"/>
      <c r="F32" s="531"/>
      <c r="G32" s="531"/>
      <c r="H32" s="531"/>
      <c r="I32" s="531"/>
      <c r="J32" s="531"/>
      <c r="K32" s="531"/>
      <c r="L32" s="531"/>
      <c r="M32" s="531"/>
      <c r="N32" s="531"/>
      <c r="O32" s="531"/>
      <c r="P32" s="532"/>
      <c r="Q32" s="51"/>
    </row>
    <row r="33" spans="1:17" ht="4.5" customHeight="1" thickBot="1" x14ac:dyDescent="0.25">
      <c r="A33" s="51"/>
      <c r="B33" s="496"/>
      <c r="C33" s="497"/>
      <c r="D33" s="497"/>
      <c r="E33" s="497"/>
      <c r="F33" s="497"/>
      <c r="G33" s="497"/>
      <c r="H33" s="497"/>
      <c r="I33" s="497"/>
      <c r="J33" s="497"/>
      <c r="K33" s="497"/>
      <c r="L33" s="497"/>
      <c r="M33" s="497"/>
      <c r="N33" s="497"/>
      <c r="O33" s="497"/>
      <c r="P33" s="498"/>
      <c r="Q33" s="51"/>
    </row>
    <row r="34" spans="1:17" ht="13.5" thickBot="1" x14ac:dyDescent="0.25">
      <c r="A34" s="51"/>
      <c r="B34" s="84" t="s">
        <v>23</v>
      </c>
      <c r="C34" s="533" t="s">
        <v>71</v>
      </c>
      <c r="D34" s="531"/>
      <c r="E34" s="531"/>
      <c r="F34" s="531"/>
      <c r="G34" s="531"/>
      <c r="H34" s="531"/>
      <c r="I34" s="531"/>
      <c r="J34" s="531"/>
      <c r="K34" s="531"/>
      <c r="L34" s="531"/>
      <c r="M34" s="531"/>
      <c r="N34" s="531"/>
      <c r="O34" s="531"/>
      <c r="P34" s="532"/>
      <c r="Q34" s="51"/>
    </row>
    <row r="35" spans="1:17" ht="4.5" customHeight="1" thickBot="1" x14ac:dyDescent="0.25">
      <c r="A35" s="51"/>
      <c r="B35" s="484"/>
      <c r="C35" s="485"/>
      <c r="D35" s="485"/>
      <c r="E35" s="485"/>
      <c r="F35" s="485"/>
      <c r="G35" s="485"/>
      <c r="H35" s="485"/>
      <c r="I35" s="485"/>
      <c r="J35" s="485"/>
      <c r="K35" s="485"/>
      <c r="L35" s="485"/>
      <c r="M35" s="485"/>
      <c r="N35" s="485"/>
      <c r="O35" s="485"/>
      <c r="P35" s="486"/>
      <c r="Q35" s="51"/>
    </row>
    <row r="36" spans="1:17" ht="16.5" customHeight="1" thickBot="1" x14ac:dyDescent="0.25">
      <c r="A36" s="51"/>
      <c r="B36" s="84" t="s">
        <v>64</v>
      </c>
      <c r="C36" s="533" t="s">
        <v>71</v>
      </c>
      <c r="D36" s="531"/>
      <c r="E36" s="531"/>
      <c r="F36" s="531"/>
      <c r="G36" s="531"/>
      <c r="H36" s="531"/>
      <c r="I36" s="531"/>
      <c r="J36" s="531"/>
      <c r="K36" s="531"/>
      <c r="L36" s="531"/>
      <c r="M36" s="531"/>
      <c r="N36" s="531"/>
      <c r="O36" s="531"/>
      <c r="P36" s="532"/>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34" t="s">
        <v>17</v>
      </c>
      <c r="C38" s="535"/>
      <c r="D38" s="535"/>
      <c r="E38" s="535"/>
      <c r="F38" s="535"/>
      <c r="G38" s="535"/>
      <c r="H38" s="535"/>
      <c r="I38" s="535"/>
      <c r="J38" s="535"/>
      <c r="K38" s="535"/>
      <c r="L38" s="535"/>
      <c r="M38" s="535"/>
      <c r="N38" s="535"/>
      <c r="O38" s="536"/>
      <c r="P38" s="537"/>
      <c r="Q38" s="51"/>
    </row>
    <row r="39" spans="1:17" x14ac:dyDescent="0.2">
      <c r="A39" s="51"/>
      <c r="B39" s="88" t="s">
        <v>22</v>
      </c>
      <c r="C39" s="534" t="s">
        <v>18</v>
      </c>
      <c r="D39" s="535"/>
      <c r="E39" s="535"/>
      <c r="F39" s="535"/>
      <c r="G39" s="537"/>
      <c r="H39" s="534" t="s">
        <v>7</v>
      </c>
      <c r="I39" s="535"/>
      <c r="J39" s="535"/>
      <c r="K39" s="535"/>
      <c r="L39" s="537"/>
      <c r="M39" s="534" t="s">
        <v>19</v>
      </c>
      <c r="N39" s="535"/>
      <c r="O39" s="536"/>
      <c r="P39" s="537"/>
      <c r="Q39" s="51"/>
    </row>
    <row r="40" spans="1:17" ht="54" customHeight="1" x14ac:dyDescent="0.2">
      <c r="A40" s="51"/>
      <c r="B40" s="155" t="s">
        <v>306</v>
      </c>
      <c r="C40" s="696" t="s">
        <v>190</v>
      </c>
      <c r="D40" s="696"/>
      <c r="E40" s="696"/>
      <c r="F40" s="696"/>
      <c r="G40" s="696"/>
      <c r="H40" s="697" t="s">
        <v>191</v>
      </c>
      <c r="I40" s="697"/>
      <c r="J40" s="697"/>
      <c r="K40" s="697"/>
      <c r="L40" s="697"/>
      <c r="M40" s="696" t="s">
        <v>299</v>
      </c>
      <c r="N40" s="696"/>
      <c r="O40" s="696"/>
      <c r="P40" s="698"/>
      <c r="Q40" s="51"/>
    </row>
    <row r="41" spans="1:17" ht="55.5" customHeight="1" x14ac:dyDescent="0.2">
      <c r="A41" s="51"/>
      <c r="B41" s="155" t="s">
        <v>229</v>
      </c>
      <c r="C41" s="699" t="s">
        <v>190</v>
      </c>
      <c r="D41" s="699"/>
      <c r="E41" s="699"/>
      <c r="F41" s="699"/>
      <c r="G41" s="699"/>
      <c r="H41" s="697" t="s">
        <v>191</v>
      </c>
      <c r="I41" s="697"/>
      <c r="J41" s="697"/>
      <c r="K41" s="697"/>
      <c r="L41" s="697"/>
      <c r="M41" s="696" t="s">
        <v>299</v>
      </c>
      <c r="N41" s="696"/>
      <c r="O41" s="696"/>
      <c r="P41" s="698"/>
      <c r="Q41" s="51"/>
    </row>
    <row r="42" spans="1:17" ht="13.5" customHeight="1" x14ac:dyDescent="0.2">
      <c r="A42" s="51"/>
      <c r="B42" s="138"/>
      <c r="C42" s="700"/>
      <c r="D42" s="700"/>
      <c r="E42" s="700"/>
      <c r="F42" s="700"/>
      <c r="G42" s="700"/>
      <c r="H42" s="700"/>
      <c r="I42" s="700"/>
      <c r="J42" s="700"/>
      <c r="K42" s="700"/>
      <c r="L42" s="700"/>
      <c r="M42" s="700"/>
      <c r="N42" s="700"/>
      <c r="O42" s="700"/>
      <c r="P42" s="701"/>
      <c r="Q42" s="51"/>
    </row>
    <row r="43" spans="1:17" ht="12.75" customHeight="1" x14ac:dyDescent="0.2">
      <c r="A43" s="51"/>
      <c r="B43" s="89"/>
      <c r="C43" s="553"/>
      <c r="D43" s="553"/>
      <c r="E43" s="553"/>
      <c r="F43" s="553"/>
      <c r="G43" s="553"/>
      <c r="H43" s="553"/>
      <c r="I43" s="553"/>
      <c r="J43" s="553"/>
      <c r="K43" s="553"/>
      <c r="L43" s="553"/>
      <c r="M43" s="553"/>
      <c r="N43" s="553"/>
      <c r="O43" s="553"/>
      <c r="P43" s="554"/>
      <c r="Q43" s="51"/>
    </row>
    <row r="44" spans="1:17" ht="11.25" customHeight="1" thickBot="1" x14ac:dyDescent="0.25">
      <c r="A44" s="51"/>
      <c r="B44" s="90"/>
      <c r="C44" s="561"/>
      <c r="D44" s="561"/>
      <c r="E44" s="561"/>
      <c r="F44" s="561"/>
      <c r="G44" s="561"/>
      <c r="H44" s="561"/>
      <c r="I44" s="561"/>
      <c r="J44" s="561"/>
      <c r="K44" s="561"/>
      <c r="L44" s="561"/>
      <c r="M44" s="561"/>
      <c r="N44" s="561"/>
      <c r="O44" s="561"/>
      <c r="P44" s="562"/>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25">
      <c r="A46" s="51"/>
      <c r="B46" s="714" t="s">
        <v>8</v>
      </c>
      <c r="C46" s="715"/>
      <c r="D46" s="715"/>
      <c r="E46" s="715"/>
      <c r="F46" s="715"/>
      <c r="G46" s="715"/>
      <c r="H46" s="715"/>
      <c r="I46" s="715"/>
      <c r="J46" s="715"/>
      <c r="K46" s="715"/>
      <c r="L46" s="715"/>
      <c r="M46" s="715"/>
      <c r="N46" s="715"/>
      <c r="O46" s="715"/>
      <c r="P46" s="716"/>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66" t="s">
        <v>20</v>
      </c>
      <c r="C48" s="118" t="s">
        <v>9</v>
      </c>
      <c r="D48" s="119" t="s">
        <v>149</v>
      </c>
      <c r="E48" s="119" t="s">
        <v>150</v>
      </c>
      <c r="F48" s="119" t="s">
        <v>151</v>
      </c>
      <c r="G48" s="119" t="s">
        <v>152</v>
      </c>
      <c r="H48" s="119" t="s">
        <v>153</v>
      </c>
      <c r="I48" s="119" t="s">
        <v>154</v>
      </c>
      <c r="J48" s="119" t="s">
        <v>155</v>
      </c>
      <c r="K48" s="119" t="s">
        <v>156</v>
      </c>
      <c r="L48" s="119" t="s">
        <v>157</v>
      </c>
      <c r="M48" s="119" t="s">
        <v>158</v>
      </c>
      <c r="N48" s="119" t="s">
        <v>159</v>
      </c>
      <c r="O48" s="120" t="s">
        <v>160</v>
      </c>
      <c r="P48" s="121" t="s">
        <v>10</v>
      </c>
      <c r="Q48" s="51"/>
    </row>
    <row r="49" spans="1:17" ht="13.5" thickBot="1" x14ac:dyDescent="0.25">
      <c r="A49" s="51"/>
      <c r="B49" s="567"/>
      <c r="C49" s="122" t="s">
        <v>10</v>
      </c>
      <c r="D49" s="123"/>
      <c r="E49" s="123"/>
      <c r="F49" s="124">
        <f>+RegistroBienestar!D14</f>
        <v>0.96875</v>
      </c>
      <c r="G49" s="123"/>
      <c r="H49" s="123"/>
      <c r="I49" s="124">
        <f>+RegistroBienestar!F14</f>
        <v>1</v>
      </c>
      <c r="J49" s="123"/>
      <c r="K49" s="123"/>
      <c r="L49" s="124">
        <f>+RegistroBienestar!H14</f>
        <v>1</v>
      </c>
      <c r="M49" s="123"/>
      <c r="N49" s="123"/>
      <c r="O49" s="125" t="e">
        <f>RegistroBienestar!J14</f>
        <v>#DIV/0!</v>
      </c>
      <c r="P49" s="126">
        <f>+RegistroBienestar!L14</f>
        <v>0.9952185792349727</v>
      </c>
      <c r="Q49" s="51"/>
    </row>
    <row r="50" spans="1:17" ht="4.5" customHeight="1" thickBot="1" x14ac:dyDescent="0.25">
      <c r="A50" s="51"/>
      <c r="B50" s="94">
        <v>0.9</v>
      </c>
      <c r="C50" s="71"/>
      <c r="D50" s="71"/>
      <c r="E50" s="71"/>
      <c r="F50" s="127">
        <v>0.8</v>
      </c>
      <c r="G50" s="71"/>
      <c r="H50" s="71"/>
      <c r="I50" s="127">
        <v>0.8</v>
      </c>
      <c r="J50" s="71"/>
      <c r="K50" s="71"/>
      <c r="L50" s="127">
        <v>0.8</v>
      </c>
      <c r="M50" s="71"/>
      <c r="N50" s="71"/>
      <c r="O50" s="127">
        <v>0.8</v>
      </c>
      <c r="P50" s="127">
        <v>0.8</v>
      </c>
      <c r="Q50" s="51"/>
    </row>
    <row r="51" spans="1:17" ht="22.5" customHeight="1" thickBot="1" x14ac:dyDescent="0.25">
      <c r="A51" s="51"/>
      <c r="B51" s="503" t="s">
        <v>21</v>
      </c>
      <c r="C51" s="504"/>
      <c r="D51" s="504"/>
      <c r="E51" s="504"/>
      <c r="F51" s="504"/>
      <c r="G51" s="504"/>
      <c r="H51" s="504"/>
      <c r="I51" s="504"/>
      <c r="J51" s="504"/>
      <c r="K51" s="504"/>
      <c r="L51" s="504"/>
      <c r="M51" s="504"/>
      <c r="N51" s="504"/>
      <c r="O51" s="504"/>
      <c r="P51" s="505"/>
      <c r="Q51" s="51"/>
    </row>
    <row r="52" spans="1:17" x14ac:dyDescent="0.2">
      <c r="A52" s="51"/>
      <c r="B52" s="576"/>
      <c r="C52" s="577"/>
      <c r="D52" s="577"/>
      <c r="E52" s="577"/>
      <c r="F52" s="577"/>
      <c r="G52" s="577"/>
      <c r="H52" s="577"/>
      <c r="I52" s="577"/>
      <c r="J52" s="577"/>
      <c r="K52" s="577"/>
      <c r="L52" s="577"/>
      <c r="M52" s="577"/>
      <c r="N52" s="577"/>
      <c r="O52" s="577"/>
      <c r="P52" s="578"/>
      <c r="Q52" s="51"/>
    </row>
    <row r="53" spans="1:17" x14ac:dyDescent="0.2">
      <c r="A53" s="51"/>
      <c r="B53" s="579"/>
      <c r="C53" s="580"/>
      <c r="D53" s="580"/>
      <c r="E53" s="580"/>
      <c r="F53" s="580"/>
      <c r="G53" s="580"/>
      <c r="H53" s="580"/>
      <c r="I53" s="580"/>
      <c r="J53" s="580"/>
      <c r="K53" s="580"/>
      <c r="L53" s="580"/>
      <c r="M53" s="580"/>
      <c r="N53" s="580"/>
      <c r="O53" s="580"/>
      <c r="P53" s="581"/>
      <c r="Q53" s="51"/>
    </row>
    <row r="54" spans="1:17" x14ac:dyDescent="0.2">
      <c r="A54" s="51"/>
      <c r="B54" s="579"/>
      <c r="C54" s="580"/>
      <c r="D54" s="580"/>
      <c r="E54" s="580"/>
      <c r="F54" s="580"/>
      <c r="G54" s="580"/>
      <c r="H54" s="580"/>
      <c r="I54" s="580"/>
      <c r="J54" s="580"/>
      <c r="K54" s="580"/>
      <c r="L54" s="580"/>
      <c r="M54" s="580"/>
      <c r="N54" s="580"/>
      <c r="O54" s="580"/>
      <c r="P54" s="581"/>
      <c r="Q54" s="51"/>
    </row>
    <row r="55" spans="1:17" x14ac:dyDescent="0.2">
      <c r="A55" s="51"/>
      <c r="B55" s="579"/>
      <c r="C55" s="580"/>
      <c r="D55" s="580"/>
      <c r="E55" s="580"/>
      <c r="F55" s="580"/>
      <c r="G55" s="580"/>
      <c r="H55" s="580"/>
      <c r="I55" s="580"/>
      <c r="J55" s="580"/>
      <c r="K55" s="580"/>
      <c r="L55" s="580"/>
      <c r="M55" s="580"/>
      <c r="N55" s="580"/>
      <c r="O55" s="580"/>
      <c r="P55" s="581"/>
      <c r="Q55" s="51"/>
    </row>
    <row r="56" spans="1:17" x14ac:dyDescent="0.2">
      <c r="A56" s="51"/>
      <c r="B56" s="579"/>
      <c r="C56" s="580"/>
      <c r="D56" s="580"/>
      <c r="E56" s="580"/>
      <c r="F56" s="580"/>
      <c r="G56" s="580"/>
      <c r="H56" s="580"/>
      <c r="I56" s="580"/>
      <c r="J56" s="580"/>
      <c r="K56" s="580"/>
      <c r="L56" s="580"/>
      <c r="M56" s="580"/>
      <c r="N56" s="580"/>
      <c r="O56" s="580"/>
      <c r="P56" s="581"/>
      <c r="Q56" s="51"/>
    </row>
    <row r="57" spans="1:17" x14ac:dyDescent="0.2">
      <c r="A57" s="51"/>
      <c r="B57" s="579"/>
      <c r="C57" s="580"/>
      <c r="D57" s="580"/>
      <c r="E57" s="580"/>
      <c r="F57" s="580"/>
      <c r="G57" s="580"/>
      <c r="H57" s="580"/>
      <c r="I57" s="580"/>
      <c r="J57" s="580"/>
      <c r="K57" s="580"/>
      <c r="L57" s="580"/>
      <c r="M57" s="580"/>
      <c r="N57" s="580"/>
      <c r="O57" s="580"/>
      <c r="P57" s="581"/>
      <c r="Q57" s="51"/>
    </row>
    <row r="58" spans="1:17" x14ac:dyDescent="0.2">
      <c r="A58" s="51"/>
      <c r="B58" s="579"/>
      <c r="C58" s="580"/>
      <c r="D58" s="580"/>
      <c r="E58" s="580"/>
      <c r="F58" s="580"/>
      <c r="G58" s="580"/>
      <c r="H58" s="580"/>
      <c r="I58" s="580"/>
      <c r="J58" s="580"/>
      <c r="K58" s="580"/>
      <c r="L58" s="580"/>
      <c r="M58" s="580"/>
      <c r="N58" s="580"/>
      <c r="O58" s="580"/>
      <c r="P58" s="581"/>
      <c r="Q58" s="51"/>
    </row>
    <row r="59" spans="1:17" x14ac:dyDescent="0.2">
      <c r="A59" s="51"/>
      <c r="B59" s="579"/>
      <c r="C59" s="580"/>
      <c r="D59" s="580"/>
      <c r="E59" s="580"/>
      <c r="F59" s="580"/>
      <c r="G59" s="580"/>
      <c r="H59" s="580"/>
      <c r="I59" s="580"/>
      <c r="J59" s="580"/>
      <c r="K59" s="580"/>
      <c r="L59" s="580"/>
      <c r="M59" s="580"/>
      <c r="N59" s="580"/>
      <c r="O59" s="580"/>
      <c r="P59" s="581"/>
      <c r="Q59" s="51"/>
    </row>
    <row r="60" spans="1:17" x14ac:dyDescent="0.2">
      <c r="A60" s="51"/>
      <c r="B60" s="579"/>
      <c r="C60" s="580"/>
      <c r="D60" s="580"/>
      <c r="E60" s="580"/>
      <c r="F60" s="580"/>
      <c r="G60" s="580"/>
      <c r="H60" s="580"/>
      <c r="I60" s="580"/>
      <c r="J60" s="580"/>
      <c r="K60" s="580"/>
      <c r="L60" s="580"/>
      <c r="M60" s="580"/>
      <c r="N60" s="580"/>
      <c r="O60" s="580"/>
      <c r="P60" s="581"/>
      <c r="Q60" s="51"/>
    </row>
    <row r="61" spans="1:17" x14ac:dyDescent="0.2">
      <c r="A61" s="51"/>
      <c r="B61" s="579"/>
      <c r="C61" s="580"/>
      <c r="D61" s="580"/>
      <c r="E61" s="580"/>
      <c r="F61" s="580"/>
      <c r="G61" s="580"/>
      <c r="H61" s="580"/>
      <c r="I61" s="580"/>
      <c r="J61" s="580"/>
      <c r="K61" s="580"/>
      <c r="L61" s="580"/>
      <c r="M61" s="580"/>
      <c r="N61" s="580"/>
      <c r="O61" s="580"/>
      <c r="P61" s="581"/>
      <c r="Q61" s="51"/>
    </row>
    <row r="62" spans="1:17" x14ac:dyDescent="0.2">
      <c r="A62" s="51"/>
      <c r="B62" s="579"/>
      <c r="C62" s="580"/>
      <c r="D62" s="580"/>
      <c r="E62" s="580"/>
      <c r="F62" s="580"/>
      <c r="G62" s="580"/>
      <c r="H62" s="580"/>
      <c r="I62" s="580"/>
      <c r="J62" s="580"/>
      <c r="K62" s="580"/>
      <c r="L62" s="580"/>
      <c r="M62" s="580"/>
      <c r="N62" s="580"/>
      <c r="O62" s="580"/>
      <c r="P62" s="581"/>
      <c r="Q62" s="51"/>
    </row>
    <row r="63" spans="1:17" x14ac:dyDescent="0.2">
      <c r="A63" s="51"/>
      <c r="B63" s="579"/>
      <c r="C63" s="580"/>
      <c r="D63" s="580"/>
      <c r="E63" s="580"/>
      <c r="F63" s="580"/>
      <c r="G63" s="580"/>
      <c r="H63" s="580"/>
      <c r="I63" s="580"/>
      <c r="J63" s="580"/>
      <c r="K63" s="580"/>
      <c r="L63" s="580"/>
      <c r="M63" s="580"/>
      <c r="N63" s="580"/>
      <c r="O63" s="580"/>
      <c r="P63" s="581"/>
      <c r="Q63" s="51"/>
    </row>
    <row r="64" spans="1:17" x14ac:dyDescent="0.2">
      <c r="A64" s="51"/>
      <c r="B64" s="579"/>
      <c r="C64" s="580"/>
      <c r="D64" s="580"/>
      <c r="E64" s="580"/>
      <c r="F64" s="580"/>
      <c r="G64" s="580"/>
      <c r="H64" s="580"/>
      <c r="I64" s="580"/>
      <c r="J64" s="580"/>
      <c r="K64" s="580"/>
      <c r="L64" s="580"/>
      <c r="M64" s="580"/>
      <c r="N64" s="580"/>
      <c r="O64" s="580"/>
      <c r="P64" s="581"/>
      <c r="Q64" s="51"/>
    </row>
    <row r="65" spans="1:19" x14ac:dyDescent="0.2">
      <c r="A65" s="51"/>
      <c r="B65" s="579"/>
      <c r="C65" s="580"/>
      <c r="D65" s="580"/>
      <c r="E65" s="580"/>
      <c r="F65" s="580"/>
      <c r="G65" s="580"/>
      <c r="H65" s="580"/>
      <c r="I65" s="580"/>
      <c r="J65" s="580"/>
      <c r="K65" s="580"/>
      <c r="L65" s="580"/>
      <c r="M65" s="580"/>
      <c r="N65" s="580"/>
      <c r="O65" s="580"/>
      <c r="P65" s="581"/>
      <c r="Q65" s="51"/>
    </row>
    <row r="66" spans="1:19" x14ac:dyDescent="0.2">
      <c r="A66" s="51"/>
      <c r="B66" s="579"/>
      <c r="C66" s="580"/>
      <c r="D66" s="580"/>
      <c r="E66" s="580"/>
      <c r="F66" s="580"/>
      <c r="G66" s="580"/>
      <c r="H66" s="580"/>
      <c r="I66" s="580"/>
      <c r="J66" s="580"/>
      <c r="K66" s="580"/>
      <c r="L66" s="580"/>
      <c r="M66" s="580"/>
      <c r="N66" s="580"/>
      <c r="O66" s="580"/>
      <c r="P66" s="581"/>
      <c r="Q66" s="51"/>
    </row>
    <row r="67" spans="1:19" ht="13.5" thickBot="1" x14ac:dyDescent="0.25">
      <c r="A67" s="51"/>
      <c r="B67" s="582"/>
      <c r="C67" s="583"/>
      <c r="D67" s="583"/>
      <c r="E67" s="583"/>
      <c r="F67" s="583"/>
      <c r="G67" s="583"/>
      <c r="H67" s="583"/>
      <c r="I67" s="583"/>
      <c r="J67" s="583"/>
      <c r="K67" s="583"/>
      <c r="L67" s="583"/>
      <c r="M67" s="583"/>
      <c r="N67" s="583"/>
      <c r="O67" s="583"/>
      <c r="P67" s="584"/>
      <c r="Q67" s="51"/>
    </row>
    <row r="68" spans="1:19" s="52" customFormat="1" ht="4.5" customHeight="1" thickBot="1" x14ac:dyDescent="0.25">
      <c r="A68" s="585"/>
      <c r="B68" s="585"/>
      <c r="C68" s="585"/>
      <c r="D68" s="585"/>
      <c r="E68" s="585"/>
      <c r="F68" s="585"/>
      <c r="G68" s="585"/>
      <c r="H68" s="585"/>
      <c r="I68" s="585"/>
      <c r="J68" s="585"/>
      <c r="K68" s="585"/>
      <c r="L68" s="585"/>
      <c r="M68" s="585"/>
      <c r="N68" s="585"/>
      <c r="O68" s="585"/>
      <c r="P68" s="585"/>
      <c r="Q68" s="585"/>
      <c r="S68" s="97"/>
    </row>
    <row r="69" spans="1:19" ht="15" customHeight="1" x14ac:dyDescent="0.2">
      <c r="A69" s="51"/>
      <c r="B69" s="634" t="s">
        <v>5</v>
      </c>
      <c r="C69" s="702" t="s">
        <v>343</v>
      </c>
      <c r="D69" s="703"/>
      <c r="E69" s="703"/>
      <c r="F69" s="703"/>
      <c r="G69" s="703"/>
      <c r="H69" s="703"/>
      <c r="I69" s="703"/>
      <c r="J69" s="703"/>
      <c r="K69" s="703"/>
      <c r="L69" s="703"/>
      <c r="M69" s="703"/>
      <c r="N69" s="703"/>
      <c r="O69" s="703"/>
      <c r="P69" s="704"/>
      <c r="Q69" s="51"/>
    </row>
    <row r="70" spans="1:19" ht="162" customHeight="1" thickBot="1" x14ac:dyDescent="0.25">
      <c r="A70" s="51"/>
      <c r="B70" s="635"/>
      <c r="C70" s="705" t="s">
        <v>344</v>
      </c>
      <c r="D70" s="706"/>
      <c r="E70" s="706"/>
      <c r="F70" s="706"/>
      <c r="G70" s="706"/>
      <c r="H70" s="706"/>
      <c r="I70" s="706"/>
      <c r="J70" s="706"/>
      <c r="K70" s="706"/>
      <c r="L70" s="706"/>
      <c r="M70" s="706"/>
      <c r="N70" s="706"/>
      <c r="O70" s="706"/>
      <c r="P70" s="707"/>
      <c r="Q70" s="51"/>
    </row>
    <row r="71" spans="1:19" ht="15" customHeight="1" x14ac:dyDescent="0.2">
      <c r="A71" s="51"/>
      <c r="B71" s="635"/>
      <c r="C71" s="702" t="s">
        <v>309</v>
      </c>
      <c r="D71" s="703"/>
      <c r="E71" s="703"/>
      <c r="F71" s="703"/>
      <c r="G71" s="703"/>
      <c r="H71" s="703"/>
      <c r="I71" s="703"/>
      <c r="J71" s="703"/>
      <c r="K71" s="703"/>
      <c r="L71" s="703"/>
      <c r="M71" s="703"/>
      <c r="N71" s="703"/>
      <c r="O71" s="703"/>
      <c r="P71" s="704"/>
      <c r="Q71" s="51"/>
    </row>
    <row r="72" spans="1:19" ht="237.75" customHeight="1" thickBot="1" x14ac:dyDescent="0.25">
      <c r="A72" s="51"/>
      <c r="B72" s="635"/>
      <c r="C72" s="705" t="s">
        <v>345</v>
      </c>
      <c r="D72" s="706"/>
      <c r="E72" s="706"/>
      <c r="F72" s="706"/>
      <c r="G72" s="706"/>
      <c r="H72" s="706"/>
      <c r="I72" s="706"/>
      <c r="J72" s="706"/>
      <c r="K72" s="706"/>
      <c r="L72" s="706"/>
      <c r="M72" s="706"/>
      <c r="N72" s="706"/>
      <c r="O72" s="706"/>
      <c r="P72" s="707"/>
      <c r="Q72" s="51"/>
    </row>
    <row r="73" spans="1:19" ht="15" customHeight="1" x14ac:dyDescent="0.2">
      <c r="A73" s="51"/>
      <c r="B73" s="635"/>
      <c r="C73" s="702" t="s">
        <v>187</v>
      </c>
      <c r="D73" s="703"/>
      <c r="E73" s="703"/>
      <c r="F73" s="703"/>
      <c r="G73" s="703"/>
      <c r="H73" s="703"/>
      <c r="I73" s="703"/>
      <c r="J73" s="703"/>
      <c r="K73" s="703"/>
      <c r="L73" s="703"/>
      <c r="M73" s="703"/>
      <c r="N73" s="703"/>
      <c r="O73" s="703"/>
      <c r="P73" s="704"/>
      <c r="Q73" s="51"/>
    </row>
    <row r="74" spans="1:19" ht="291.75" customHeight="1" x14ac:dyDescent="0.2">
      <c r="A74" s="51"/>
      <c r="B74" s="635"/>
      <c r="C74" s="711" t="s">
        <v>335</v>
      </c>
      <c r="D74" s="712"/>
      <c r="E74" s="712"/>
      <c r="F74" s="712"/>
      <c r="G74" s="712"/>
      <c r="H74" s="712"/>
      <c r="I74" s="712"/>
      <c r="J74" s="712"/>
      <c r="K74" s="712"/>
      <c r="L74" s="712"/>
      <c r="M74" s="712"/>
      <c r="N74" s="712"/>
      <c r="O74" s="712"/>
      <c r="P74" s="713"/>
      <c r="Q74" s="51"/>
    </row>
    <row r="75" spans="1:19" ht="15" customHeight="1" x14ac:dyDescent="0.2">
      <c r="A75" s="51"/>
      <c r="B75" s="635"/>
      <c r="C75" s="708" t="s">
        <v>272</v>
      </c>
      <c r="D75" s="709"/>
      <c r="E75" s="709"/>
      <c r="F75" s="709"/>
      <c r="G75" s="709"/>
      <c r="H75" s="709"/>
      <c r="I75" s="709"/>
      <c r="J75" s="709"/>
      <c r="K75" s="709"/>
      <c r="L75" s="709"/>
      <c r="M75" s="709"/>
      <c r="N75" s="709"/>
      <c r="O75" s="709"/>
      <c r="P75" s="710"/>
      <c r="Q75" s="51"/>
    </row>
    <row r="76" spans="1:19" ht="132" customHeight="1" thickBot="1" x14ac:dyDescent="0.25">
      <c r="A76" s="51"/>
      <c r="B76" s="635"/>
      <c r="C76" s="711"/>
      <c r="D76" s="712"/>
      <c r="E76" s="712"/>
      <c r="F76" s="712"/>
      <c r="G76" s="712"/>
      <c r="H76" s="712"/>
      <c r="I76" s="712"/>
      <c r="J76" s="712"/>
      <c r="K76" s="712"/>
      <c r="L76" s="712"/>
      <c r="M76" s="712"/>
      <c r="N76" s="712"/>
      <c r="O76" s="712"/>
      <c r="P76" s="713"/>
      <c r="Q76" s="51"/>
    </row>
    <row r="77" spans="1:19" ht="30.75" customHeight="1" thickBot="1" x14ac:dyDescent="0.25">
      <c r="A77" s="51"/>
      <c r="B77" s="288" t="s">
        <v>63</v>
      </c>
      <c r="C77" s="648" t="s">
        <v>183</v>
      </c>
      <c r="D77" s="649"/>
      <c r="E77" s="649"/>
      <c r="F77" s="649"/>
      <c r="G77" s="649"/>
      <c r="H77" s="649"/>
      <c r="I77" s="649"/>
      <c r="J77" s="649"/>
      <c r="K77" s="649"/>
      <c r="L77" s="649"/>
      <c r="M77" s="649"/>
      <c r="N77" s="649"/>
      <c r="O77" s="649"/>
      <c r="P77" s="650"/>
      <c r="Q77" s="51"/>
    </row>
    <row r="78" spans="1:19" ht="27.75" customHeight="1" thickBot="1" x14ac:dyDescent="0.25">
      <c r="A78" s="51"/>
      <c r="B78" s="288" t="s">
        <v>84</v>
      </c>
      <c r="C78" s="651" t="s">
        <v>85</v>
      </c>
      <c r="D78" s="651"/>
      <c r="E78" s="651"/>
      <c r="F78" s="651"/>
      <c r="G78" s="651"/>
      <c r="H78" s="651"/>
      <c r="I78" s="651"/>
      <c r="J78" s="651"/>
      <c r="K78" s="651"/>
      <c r="L78" s="651"/>
      <c r="M78" s="651"/>
      <c r="N78" s="651"/>
      <c r="O78" s="651"/>
      <c r="P78" s="652"/>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8" t="s">
        <v>321</v>
      </c>
      <c r="S129" s="95"/>
    </row>
    <row r="130" spans="2:20" s="50" customFormat="1" x14ac:dyDescent="0.2">
      <c r="B130" s="248" t="s">
        <v>315</v>
      </c>
      <c r="S130" s="95"/>
    </row>
    <row r="131" spans="2:20" s="50" customFormat="1" x14ac:dyDescent="0.2">
      <c r="B131" s="248" t="s">
        <v>316</v>
      </c>
      <c r="S131" s="95"/>
    </row>
    <row r="132" spans="2:20" s="50" customFormat="1" x14ac:dyDescent="0.2">
      <c r="B132" s="248" t="s">
        <v>317</v>
      </c>
      <c r="S132" s="95"/>
    </row>
    <row r="133" spans="2:20" s="50" customFormat="1" ht="16.5" customHeight="1" x14ac:dyDescent="0.2">
      <c r="B133" s="249" t="s">
        <v>318</v>
      </c>
      <c r="S133" s="95"/>
    </row>
    <row r="134" spans="2:20" s="50" customFormat="1" ht="16.5" customHeight="1" x14ac:dyDescent="0.2">
      <c r="B134" s="59" t="s">
        <v>319</v>
      </c>
      <c r="S134" s="95"/>
    </row>
    <row r="135" spans="2:20" s="50" customFormat="1" ht="15.75" customHeight="1" x14ac:dyDescent="0.2">
      <c r="B135" s="59" t="s">
        <v>320</v>
      </c>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C77:P77"/>
    <mergeCell ref="C78:P78"/>
    <mergeCell ref="D28:E28"/>
    <mergeCell ref="C73:P73"/>
    <mergeCell ref="C74:P74"/>
    <mergeCell ref="C71:P71"/>
    <mergeCell ref="C72:P72"/>
    <mergeCell ref="B52:P67"/>
    <mergeCell ref="A68:Q68"/>
    <mergeCell ref="B69:B76"/>
    <mergeCell ref="C69:P69"/>
    <mergeCell ref="C70:P70"/>
    <mergeCell ref="C75:P75"/>
    <mergeCell ref="C76:P76"/>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O49">
    <cfRule type="cellIs" dxfId="77" priority="17" stopIfTrue="1" operator="equal">
      <formula>"0"</formula>
    </cfRule>
    <cfRule type="cellIs" dxfId="76" priority="18" stopIfTrue="1" operator="lessThanOrEqual">
      <formula>$S$5</formula>
    </cfRule>
    <cfRule type="cellIs" dxfId="75" priority="19" stopIfTrue="1" operator="greaterThanOrEqual">
      <formula>$S$2</formula>
    </cfRule>
    <cfRule type="cellIs" dxfId="62" priority="20" stopIfTrue="1" operator="between">
      <formula>$S$4</formula>
      <formula>$S$3</formula>
    </cfRule>
  </conditionalFormatting>
  <conditionalFormatting sqref="P49">
    <cfRule type="cellIs" dxfId="74" priority="13" stopIfTrue="1" operator="equal">
      <formula>"0"</formula>
    </cfRule>
    <cfRule type="cellIs" dxfId="73" priority="14" stopIfTrue="1" operator="lessThanOrEqual">
      <formula>$S$5</formula>
    </cfRule>
    <cfRule type="cellIs" dxfId="72" priority="15" stopIfTrue="1" operator="greaterThanOrEqual">
      <formula>$S$2</formula>
    </cfRule>
    <cfRule type="cellIs" dxfId="61" priority="16" stopIfTrue="1" operator="between">
      <formula>$S$4</formula>
      <formula>$S$3</formula>
    </cfRule>
  </conditionalFormatting>
  <conditionalFormatting sqref="I49">
    <cfRule type="cellIs" dxfId="71" priority="9" stopIfTrue="1" operator="equal">
      <formula>"0"</formula>
    </cfRule>
    <cfRule type="cellIs" dxfId="70" priority="10" stopIfTrue="1" operator="lessThanOrEqual">
      <formula>$S$5</formula>
    </cfRule>
    <cfRule type="cellIs" dxfId="69" priority="11" stopIfTrue="1" operator="greaterThanOrEqual">
      <formula>$S$2</formula>
    </cfRule>
    <cfRule type="cellIs" dxfId="60" priority="12" stopIfTrue="1" operator="between">
      <formula>$S$4</formula>
      <formula>$S$3</formula>
    </cfRule>
  </conditionalFormatting>
  <conditionalFormatting sqref="F49">
    <cfRule type="cellIs" dxfId="68" priority="5" stopIfTrue="1" operator="equal">
      <formula>"0"</formula>
    </cfRule>
    <cfRule type="cellIs" dxfId="67" priority="6" stopIfTrue="1" operator="lessThanOrEqual">
      <formula>$S$5</formula>
    </cfRule>
    <cfRule type="cellIs" dxfId="66" priority="7" stopIfTrue="1" operator="greaterThanOrEqual">
      <formula>$S$2</formula>
    </cfRule>
    <cfRule type="cellIs" dxfId="59" priority="8" stopIfTrue="1" operator="between">
      <formula>$S$4</formula>
      <formula>$S$3</formula>
    </cfRule>
  </conditionalFormatting>
  <conditionalFormatting sqref="L49">
    <cfRule type="cellIs" dxfId="65" priority="1" stopIfTrue="1" operator="equal">
      <formula>"0"</formula>
    </cfRule>
    <cfRule type="cellIs" dxfId="64" priority="2" stopIfTrue="1" operator="lessThanOrEqual">
      <formula>$S$5</formula>
    </cfRule>
    <cfRule type="cellIs" dxfId="63" priority="3" stopIfTrue="1" operator="greaterThanOrEqual">
      <formula>$S$2</formula>
    </cfRule>
    <cfRule type="cellIs" dxfId="58" priority="4" stopIfTrue="1" operator="between">
      <formula>$S$4</formula>
      <formula>$S$3</formula>
    </cfRule>
  </conditionalFormatting>
  <dataValidations count="7">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$Q$103:$Q$108</formula1>
    </dataValidation>
    <dataValidation type="list" allowBlank="1" showInputMessage="1" showErrorMessage="1" sqref="C18:P18">
      <formula1>$B$129:$B$136</formula1>
    </dataValidation>
    <dataValidation type="list" allowBlank="1" showInputMessage="1" showErrorMessage="1" sqref="B129:B135">
      <formula1>$B$129:$B$135</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144"/>
  <sheetViews>
    <sheetView topLeftCell="A7" zoomScale="73" zoomScaleNormal="73" workbookViewId="0">
      <selection activeCell="M12" sqref="M12:O13"/>
    </sheetView>
  </sheetViews>
  <sheetFormatPr baseColWidth="10" defaultRowHeight="30" customHeight="1" x14ac:dyDescent="0.2"/>
  <cols>
    <col min="1" max="1" width="26.5703125" style="82" customWidth="1"/>
    <col min="2" max="2" width="26.28515625" style="75" customWidth="1"/>
    <col min="3" max="3" width="14.140625" style="75" customWidth="1"/>
    <col min="4" max="11" width="15.7109375" style="75" customWidth="1"/>
    <col min="12" max="12" width="18.85546875" style="75" customWidth="1"/>
    <col min="13" max="13" width="5.28515625" style="75" customWidth="1"/>
    <col min="14" max="14" width="10.7109375" style="75" customWidth="1"/>
    <col min="15" max="15" width="169.28515625" style="75" customWidth="1"/>
    <col min="16" max="18" width="11.42578125" style="107"/>
    <col min="19" max="19" width="11.42578125" style="95" hidden="1" customWidth="1"/>
    <col min="20" max="20" width="11.42578125" style="107"/>
    <col min="21" max="16384" width="11.42578125" style="75"/>
  </cols>
  <sheetData>
    <row r="1" spans="1:24" ht="30" customHeight="1" x14ac:dyDescent="0.25">
      <c r="A1" s="671"/>
      <c r="B1" s="666" t="s">
        <v>56</v>
      </c>
      <c r="C1" s="667"/>
      <c r="D1" s="667"/>
      <c r="E1" s="667"/>
      <c r="F1" s="667"/>
      <c r="G1" s="667"/>
      <c r="H1" s="667"/>
      <c r="I1" s="667"/>
      <c r="J1" s="667"/>
      <c r="K1" s="667"/>
      <c r="L1" s="667"/>
      <c r="M1" s="668"/>
      <c r="N1" s="594" t="str">
        <f>+PlanBienestar!N2:P2</f>
        <v>Código: GC-F-006</v>
      </c>
      <c r="O1" s="595"/>
      <c r="P1" s="106"/>
      <c r="Q1" s="106"/>
      <c r="T1" s="106"/>
      <c r="U1" s="72"/>
      <c r="V1" s="72"/>
      <c r="W1" s="73"/>
      <c r="X1" s="74"/>
    </row>
    <row r="2" spans="1:24" s="52" customFormat="1" ht="30" customHeight="1" x14ac:dyDescent="0.25">
      <c r="A2" s="671"/>
      <c r="B2" s="666" t="s">
        <v>87</v>
      </c>
      <c r="C2" s="667"/>
      <c r="D2" s="667"/>
      <c r="E2" s="667"/>
      <c r="F2" s="667"/>
      <c r="G2" s="667"/>
      <c r="H2" s="667"/>
      <c r="I2" s="667"/>
      <c r="J2" s="667"/>
      <c r="K2" s="667"/>
      <c r="L2" s="667"/>
      <c r="M2" s="668"/>
      <c r="N2" s="594" t="str">
        <f>+PlanBienestar!N3:P3</f>
        <v>Fecha: 14 de junio de 2019</v>
      </c>
      <c r="O2" s="595"/>
      <c r="P2" s="108"/>
      <c r="Q2" s="108"/>
      <c r="R2" s="109"/>
      <c r="S2" s="116" t="str">
        <f>+PlanBienestar!S2</f>
        <v>&gt;= 80%</v>
      </c>
      <c r="T2" s="108"/>
      <c r="U2" s="76"/>
      <c r="V2" s="76"/>
      <c r="W2" s="77"/>
      <c r="X2" s="78"/>
    </row>
    <row r="3" spans="1:24" s="52" customFormat="1" ht="30" customHeight="1" x14ac:dyDescent="0.25">
      <c r="A3" s="671"/>
      <c r="B3" s="666" t="s">
        <v>89</v>
      </c>
      <c r="C3" s="667"/>
      <c r="D3" s="667"/>
      <c r="E3" s="667"/>
      <c r="F3" s="667"/>
      <c r="G3" s="667"/>
      <c r="H3" s="667"/>
      <c r="I3" s="667"/>
      <c r="J3" s="667"/>
      <c r="K3" s="667"/>
      <c r="L3" s="667"/>
      <c r="M3" s="668"/>
      <c r="N3" s="594" t="str">
        <f>+PlanBienestar!N4:P4</f>
        <v>Versión 004</v>
      </c>
      <c r="O3" s="595"/>
      <c r="P3" s="108"/>
      <c r="Q3" s="108"/>
      <c r="R3" s="109"/>
      <c r="S3" s="96">
        <f>+PlanBienestar!S3</f>
        <v>0.79999989999999999</v>
      </c>
      <c r="T3" s="108"/>
      <c r="U3" s="76"/>
      <c r="V3" s="76"/>
      <c r="W3" s="77"/>
      <c r="X3" s="78"/>
    </row>
    <row r="4" spans="1:24" s="52" customFormat="1" ht="30" customHeight="1" x14ac:dyDescent="0.25">
      <c r="A4" s="671"/>
      <c r="B4" s="666" t="s">
        <v>91</v>
      </c>
      <c r="C4" s="667"/>
      <c r="D4" s="667"/>
      <c r="E4" s="667"/>
      <c r="F4" s="667"/>
      <c r="G4" s="667"/>
      <c r="H4" s="667"/>
      <c r="I4" s="667"/>
      <c r="J4" s="667"/>
      <c r="K4" s="667"/>
      <c r="L4" s="667"/>
      <c r="M4" s="668"/>
      <c r="N4" s="595" t="str">
        <f>+PlanBienestar!N5:P5</f>
        <v>Pagina 1 de 1</v>
      </c>
      <c r="O4" s="595"/>
      <c r="P4" s="110"/>
      <c r="Q4" s="110"/>
      <c r="R4" s="109"/>
      <c r="S4" s="96">
        <f>+PlanBienestar!S4</f>
        <v>0.70000008999999996</v>
      </c>
      <c r="T4" s="110"/>
      <c r="U4" s="79"/>
      <c r="V4" s="79"/>
      <c r="W4" s="77"/>
      <c r="X4" s="78"/>
    </row>
    <row r="5" spans="1:24" s="52" customFormat="1" ht="18" x14ac:dyDescent="0.25">
      <c r="A5" s="99"/>
      <c r="B5" s="100"/>
      <c r="C5" s="101"/>
      <c r="D5" s="101"/>
      <c r="E5" s="101"/>
      <c r="F5" s="101"/>
      <c r="G5" s="101"/>
      <c r="H5" s="101"/>
      <c r="I5" s="101"/>
      <c r="J5" s="101"/>
      <c r="K5" s="101"/>
      <c r="L5" s="101"/>
      <c r="M5" s="102"/>
      <c r="N5" s="102"/>
      <c r="O5" s="102"/>
      <c r="P5" s="110"/>
      <c r="Q5" s="110"/>
      <c r="R5" s="109"/>
      <c r="S5" s="96">
        <f>+PlanBienestar!S5</f>
        <v>0.7</v>
      </c>
      <c r="T5" s="110"/>
      <c r="U5" s="79"/>
      <c r="V5" s="79"/>
      <c r="W5" s="77"/>
      <c r="X5" s="78"/>
    </row>
    <row r="6" spans="1:24" s="52" customFormat="1" ht="13.5" customHeight="1" x14ac:dyDescent="0.25">
      <c r="A6" s="103" t="s">
        <v>0</v>
      </c>
      <c r="B6" s="104"/>
      <c r="C6" s="669" t="str">
        <f>+PlanBienestar!C12:P12</f>
        <v>GESTION DEL TALENTO HUMANO</v>
      </c>
      <c r="D6" s="669"/>
      <c r="E6" s="669"/>
      <c r="F6" s="669"/>
      <c r="G6" s="669"/>
      <c r="H6" s="669"/>
      <c r="I6" s="669"/>
      <c r="J6" s="669"/>
      <c r="K6" s="669"/>
      <c r="L6" s="669"/>
      <c r="M6" s="669"/>
      <c r="N6" s="669"/>
      <c r="O6" s="669"/>
      <c r="P6" s="109"/>
      <c r="Q6" s="109"/>
      <c r="R6" s="109"/>
      <c r="S6" s="96"/>
      <c r="T6" s="109"/>
    </row>
    <row r="7" spans="1:24" s="52" customFormat="1" ht="11.25" customHeight="1" x14ac:dyDescent="0.2">
      <c r="A7" s="105"/>
      <c r="B7" s="104"/>
      <c r="C7" s="104"/>
      <c r="D7" s="104"/>
      <c r="E7" s="104"/>
      <c r="F7" s="104"/>
      <c r="G7" s="104"/>
      <c r="H7" s="104"/>
      <c r="I7" s="104"/>
      <c r="J7" s="104"/>
      <c r="K7" s="104"/>
      <c r="L7" s="104"/>
      <c r="M7" s="104"/>
      <c r="N7" s="104"/>
      <c r="O7" s="104"/>
      <c r="P7" s="109"/>
      <c r="Q7" s="109"/>
      <c r="R7" s="109"/>
      <c r="S7" s="96"/>
      <c r="T7" s="109"/>
    </row>
    <row r="8" spans="1:24" s="80" customFormat="1" ht="30" customHeight="1" x14ac:dyDescent="0.2">
      <c r="A8" s="664" t="s">
        <v>92</v>
      </c>
      <c r="B8" s="664" t="s">
        <v>20</v>
      </c>
      <c r="C8" s="664" t="str">
        <f>+PlanBienestar!C14:P14</f>
        <v>Satisfacción del Plan Anual de Bienestar</v>
      </c>
      <c r="D8" s="664"/>
      <c r="E8" s="664"/>
      <c r="F8" s="664"/>
      <c r="G8" s="664"/>
      <c r="H8" s="664"/>
      <c r="I8" s="664"/>
      <c r="J8" s="664"/>
      <c r="K8" s="664"/>
      <c r="L8" s="664"/>
      <c r="M8" s="664" t="s">
        <v>94</v>
      </c>
      <c r="N8" s="664"/>
      <c r="O8" s="664"/>
      <c r="P8" s="111"/>
      <c r="Q8" s="111"/>
      <c r="R8" s="111"/>
      <c r="S8" s="95"/>
      <c r="T8" s="111"/>
    </row>
    <row r="9" spans="1:24" s="81" customFormat="1" ht="30" customHeight="1" x14ac:dyDescent="0.2">
      <c r="A9" s="664"/>
      <c r="B9" s="664"/>
      <c r="C9" s="277" t="s">
        <v>192</v>
      </c>
      <c r="D9" s="277" t="s">
        <v>93</v>
      </c>
      <c r="E9" s="277" t="s">
        <v>193</v>
      </c>
      <c r="F9" s="277" t="s">
        <v>93</v>
      </c>
      <c r="G9" s="277" t="s">
        <v>194</v>
      </c>
      <c r="H9" s="277" t="s">
        <v>93</v>
      </c>
      <c r="I9" s="277" t="s">
        <v>195</v>
      </c>
      <c r="J9" s="277" t="s">
        <v>93</v>
      </c>
      <c r="K9" s="277" t="s">
        <v>10</v>
      </c>
      <c r="L9" s="277" t="s">
        <v>93</v>
      </c>
      <c r="M9" s="665"/>
      <c r="N9" s="665"/>
      <c r="O9" s="665"/>
      <c r="P9" s="112"/>
      <c r="Q9" s="112"/>
      <c r="R9" s="112"/>
      <c r="S9" s="95"/>
      <c r="T9" s="112"/>
    </row>
    <row r="10" spans="1:24" s="52" customFormat="1" ht="69" customHeight="1" x14ac:dyDescent="0.2">
      <c r="A10" s="734" t="s">
        <v>273</v>
      </c>
      <c r="B10" s="251" t="str">
        <f>+PlanBienestar!B40</f>
        <v>No. de preguntas con calificación bueno, muy bueno y excelente</v>
      </c>
      <c r="C10" s="252">
        <v>525</v>
      </c>
      <c r="D10" s="736">
        <f>IF(C10=0,"0",C10/C11)</f>
        <v>0.9375</v>
      </c>
      <c r="E10" s="252">
        <v>1658</v>
      </c>
      <c r="F10" s="736">
        <f>IF(E10=0,"0",E10/E11)</f>
        <v>1</v>
      </c>
      <c r="G10" s="252">
        <v>1442</v>
      </c>
      <c r="H10" s="736">
        <f>IF(G10=0,"0",G10/G11)</f>
        <v>1</v>
      </c>
      <c r="I10" s="253"/>
      <c r="J10" s="739" t="str">
        <f>IF(I10=0,"0",I10/I11)</f>
        <v>0</v>
      </c>
      <c r="K10" s="254">
        <f>+C10+E10+G10+I10</f>
        <v>3625</v>
      </c>
      <c r="L10" s="737">
        <f>IF(K10=0,"0",K10/K11)</f>
        <v>0.9904371584699454</v>
      </c>
      <c r="M10" s="726" t="s">
        <v>339</v>
      </c>
      <c r="N10" s="727"/>
      <c r="O10" s="728"/>
      <c r="P10" s="109"/>
      <c r="Q10" s="109"/>
      <c r="R10" s="109"/>
      <c r="S10" s="95"/>
      <c r="T10" s="109"/>
    </row>
    <row r="11" spans="1:24" s="52" customFormat="1" ht="174.75" customHeight="1" x14ac:dyDescent="0.2">
      <c r="A11" s="735"/>
      <c r="B11" s="251" t="str">
        <f>+PlanBienestar!B41</f>
        <v>No. de preguntas que fueron contestadas en el periodo evaluado</v>
      </c>
      <c r="C11" s="252">
        <v>560</v>
      </c>
      <c r="D11" s="736"/>
      <c r="E11" s="252">
        <v>1658</v>
      </c>
      <c r="F11" s="736"/>
      <c r="G11" s="252">
        <v>1442</v>
      </c>
      <c r="H11" s="736"/>
      <c r="I11" s="252"/>
      <c r="J11" s="739"/>
      <c r="K11" s="254">
        <f>+C11+E11+G11+I11</f>
        <v>3660</v>
      </c>
      <c r="L11" s="737"/>
      <c r="M11" s="729"/>
      <c r="N11" s="730"/>
      <c r="O11" s="731"/>
      <c r="P11" s="109"/>
      <c r="Q11" s="109"/>
      <c r="R11" s="109"/>
      <c r="S11" s="95"/>
      <c r="T11" s="109"/>
    </row>
    <row r="12" spans="1:24" ht="93.75" customHeight="1" x14ac:dyDescent="0.2">
      <c r="A12" s="732" t="s">
        <v>268</v>
      </c>
      <c r="B12" s="251" t="str">
        <f>+PlanBienestar!$B$40</f>
        <v>No. de preguntas con calificación bueno, muy bueno y excelente</v>
      </c>
      <c r="C12" s="255">
        <v>336</v>
      </c>
      <c r="D12" s="733">
        <f>IF(C12=0,"0",C12/C13)</f>
        <v>1</v>
      </c>
      <c r="E12" s="255">
        <v>980</v>
      </c>
      <c r="F12" s="738">
        <f>IF(E12=0,"0",E12/E13)</f>
        <v>1</v>
      </c>
      <c r="G12" s="255">
        <v>1190</v>
      </c>
      <c r="H12" s="738">
        <f>IF(G12=0,"0",G12/G13)</f>
        <v>1</v>
      </c>
      <c r="I12" s="256"/>
      <c r="J12" s="738" t="str">
        <f>IF(I12=0,"0",I12/I13)</f>
        <v>0</v>
      </c>
      <c r="K12" s="257">
        <f>+C12+E12+G12+I12</f>
        <v>2506</v>
      </c>
      <c r="L12" s="719">
        <f>IF(K12=0,"0",K12/K13)</f>
        <v>1</v>
      </c>
      <c r="M12" s="720" t="s">
        <v>334</v>
      </c>
      <c r="N12" s="721"/>
      <c r="O12" s="722"/>
    </row>
    <row r="13" spans="1:24" ht="171" customHeight="1" x14ac:dyDescent="0.2">
      <c r="A13" s="732"/>
      <c r="B13" s="251" t="str">
        <f>+PlanBienestar!$B$41</f>
        <v>No. de preguntas que fueron contestadas en el periodo evaluado</v>
      </c>
      <c r="C13" s="255">
        <v>336</v>
      </c>
      <c r="D13" s="733"/>
      <c r="E13" s="255">
        <v>980</v>
      </c>
      <c r="F13" s="738"/>
      <c r="G13" s="255">
        <v>1190</v>
      </c>
      <c r="H13" s="738"/>
      <c r="I13" s="256"/>
      <c r="J13" s="738"/>
      <c r="K13" s="258">
        <f>+C13+E13+G13+I13</f>
        <v>2506</v>
      </c>
      <c r="L13" s="719"/>
      <c r="M13" s="723"/>
      <c r="N13" s="724"/>
      <c r="O13" s="725"/>
    </row>
    <row r="14" spans="1:24" ht="30" customHeight="1" x14ac:dyDescent="0.2">
      <c r="A14" s="284"/>
      <c r="B14" s="285"/>
      <c r="C14" s="285"/>
      <c r="D14" s="286">
        <f>AVERAGE(D10:D13)</f>
        <v>0.96875</v>
      </c>
      <c r="E14" s="285"/>
      <c r="F14" s="286">
        <f>AVERAGE(F10:F13)</f>
        <v>1</v>
      </c>
      <c r="G14" s="285"/>
      <c r="H14" s="286">
        <f>AVERAGE(H10:H13)</f>
        <v>1</v>
      </c>
      <c r="I14" s="287"/>
      <c r="J14" s="286" t="e">
        <f>AVERAGE(J10:J13)</f>
        <v>#DIV/0!</v>
      </c>
      <c r="K14" s="285"/>
      <c r="L14" s="286">
        <f>AVERAGE(L10,L12)</f>
        <v>0.9952185792349727</v>
      </c>
    </row>
    <row r="64" spans="19:19" ht="30" customHeight="1" x14ac:dyDescent="0.2">
      <c r="S64" s="97"/>
    </row>
    <row r="134" spans="19:19" ht="30" customHeight="1" x14ac:dyDescent="0.2">
      <c r="S134" s="98"/>
    </row>
    <row r="135" spans="19:19" ht="30" customHeight="1" x14ac:dyDescent="0.2">
      <c r="S135" s="98"/>
    </row>
    <row r="136" spans="19:19" ht="30" customHeight="1" x14ac:dyDescent="0.2">
      <c r="S136" s="98"/>
    </row>
    <row r="137" spans="19:19" ht="30" customHeight="1" x14ac:dyDescent="0.2">
      <c r="S137" s="98"/>
    </row>
    <row r="138" spans="19:19" ht="30" customHeight="1" x14ac:dyDescent="0.2">
      <c r="S138" s="98"/>
    </row>
    <row r="139" spans="19:19" ht="30" customHeight="1" x14ac:dyDescent="0.2">
      <c r="S139" s="98"/>
    </row>
    <row r="140" spans="19:19" ht="30" customHeight="1" x14ac:dyDescent="0.2">
      <c r="S140" s="98"/>
    </row>
    <row r="141" spans="19:19" ht="30" customHeight="1" x14ac:dyDescent="0.2">
      <c r="S141" s="98"/>
    </row>
    <row r="142" spans="19:19" ht="30" customHeight="1" x14ac:dyDescent="0.2">
      <c r="S142" s="98"/>
    </row>
    <row r="143" spans="19:19" ht="30" customHeight="1" x14ac:dyDescent="0.2">
      <c r="S143" s="98"/>
    </row>
    <row r="144" spans="19:19" ht="30" customHeight="1" x14ac:dyDescent="0.2">
      <c r="S144" s="98"/>
    </row>
  </sheetData>
  <sheetProtection formatCells="0" formatColumns="0" formatRows="0" insertRows="0"/>
  <mergeCells count="28">
    <mergeCell ref="A1:A4"/>
    <mergeCell ref="N3:O3"/>
    <mergeCell ref="F12:F13"/>
    <mergeCell ref="H12:H13"/>
    <mergeCell ref="J12:J13"/>
    <mergeCell ref="D10:D11"/>
    <mergeCell ref="J10:J11"/>
    <mergeCell ref="C6:O6"/>
    <mergeCell ref="B4:M4"/>
    <mergeCell ref="N4:O4"/>
    <mergeCell ref="F10:F11"/>
    <mergeCell ref="H10:H11"/>
    <mergeCell ref="B1:M1"/>
    <mergeCell ref="L10:L11"/>
    <mergeCell ref="N1:O1"/>
    <mergeCell ref="B2:M2"/>
    <mergeCell ref="N2:O2"/>
    <mergeCell ref="B3:M3"/>
    <mergeCell ref="L12:L13"/>
    <mergeCell ref="A8:A9"/>
    <mergeCell ref="B8:B9"/>
    <mergeCell ref="C8:L8"/>
    <mergeCell ref="M8:O9"/>
    <mergeCell ref="M12:O13"/>
    <mergeCell ref="M10:O11"/>
    <mergeCell ref="A12:A13"/>
    <mergeCell ref="D12:D13"/>
    <mergeCell ref="A10:A11"/>
  </mergeCells>
  <conditionalFormatting sqref="L10">
    <cfRule type="cellIs" dxfId="57" priority="9" stopIfTrue="1" operator="equal">
      <formula>"0"</formula>
    </cfRule>
    <cfRule type="cellIs" dxfId="56" priority="10" stopIfTrue="1" operator="lessThanOrEqual">
      <formula>$S$5</formula>
    </cfRule>
    <cfRule type="cellIs" dxfId="55" priority="11" stopIfTrue="1" operator="greaterThanOrEqual">
      <formula>$S$2</formula>
    </cfRule>
    <cfRule type="cellIs" dxfId="51" priority="12" stopIfTrue="1" operator="between">
      <formula>$S$4</formula>
      <formula>$S$3</formula>
    </cfRule>
  </conditionalFormatting>
  <conditionalFormatting sqref="L12">
    <cfRule type="cellIs" dxfId="54" priority="1" stopIfTrue="1" operator="equal">
      <formula>"0"</formula>
    </cfRule>
    <cfRule type="cellIs" dxfId="53" priority="2" stopIfTrue="1" operator="lessThanOrEqual">
      <formula>$S$5</formula>
    </cfRule>
    <cfRule type="cellIs" dxfId="52" priority="3" stopIfTrue="1" operator="greaterThanOrEqual">
      <formula>$S$2</formula>
    </cfRule>
    <cfRule type="cellIs" dxfId="50" priority="4" stopIfTrue="1" operator="between">
      <formula>$S$4</formula>
      <formula>$S$3</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T180"/>
  <sheetViews>
    <sheetView topLeftCell="A71" zoomScaleNormal="100" workbookViewId="0">
      <selection activeCell="W74" sqref="W74"/>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54.28515625" style="49" customWidth="1"/>
    <col min="17" max="18" width="11.7109375" style="49" customWidth="1"/>
    <col min="19" max="19" width="15.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43"/>
      <c r="C2" s="446" t="s">
        <v>56</v>
      </c>
      <c r="D2" s="447"/>
      <c r="E2" s="447"/>
      <c r="F2" s="447"/>
      <c r="G2" s="447"/>
      <c r="H2" s="447"/>
      <c r="I2" s="447"/>
      <c r="J2" s="447"/>
      <c r="K2" s="447"/>
      <c r="L2" s="447"/>
      <c r="M2" s="448"/>
      <c r="N2" s="449" t="s">
        <v>178</v>
      </c>
      <c r="O2" s="450"/>
      <c r="P2" s="451"/>
      <c r="S2" s="158">
        <v>0.95</v>
      </c>
    </row>
    <row r="3" spans="1:19" ht="15.75" customHeight="1" x14ac:dyDescent="0.2">
      <c r="B3" s="444"/>
      <c r="C3" s="452" t="s">
        <v>58</v>
      </c>
      <c r="D3" s="453"/>
      <c r="E3" s="453"/>
      <c r="F3" s="453"/>
      <c r="G3" s="453"/>
      <c r="H3" s="453"/>
      <c r="I3" s="453"/>
      <c r="J3" s="453"/>
      <c r="K3" s="453"/>
      <c r="L3" s="453"/>
      <c r="M3" s="454"/>
      <c r="N3" s="455" t="s">
        <v>269</v>
      </c>
      <c r="O3" s="456"/>
      <c r="P3" s="457"/>
      <c r="S3" s="158">
        <v>0.94444899999999998</v>
      </c>
    </row>
    <row r="4" spans="1:19" ht="15.75" customHeight="1" x14ac:dyDescent="0.2">
      <c r="B4" s="444"/>
      <c r="C4" s="452" t="s">
        <v>59</v>
      </c>
      <c r="D4" s="453"/>
      <c r="E4" s="453"/>
      <c r="F4" s="453"/>
      <c r="G4" s="453"/>
      <c r="H4" s="453"/>
      <c r="I4" s="453"/>
      <c r="J4" s="453"/>
      <c r="K4" s="453"/>
      <c r="L4" s="453"/>
      <c r="M4" s="454"/>
      <c r="N4" s="455" t="s">
        <v>179</v>
      </c>
      <c r="O4" s="456"/>
      <c r="P4" s="457"/>
      <c r="S4" s="158">
        <v>0.85</v>
      </c>
    </row>
    <row r="5" spans="1:19" ht="16.5" customHeight="1" thickBot="1" x14ac:dyDescent="0.25">
      <c r="B5" s="445"/>
      <c r="C5" s="458" t="s">
        <v>60</v>
      </c>
      <c r="D5" s="459"/>
      <c r="E5" s="459"/>
      <c r="F5" s="459"/>
      <c r="G5" s="459"/>
      <c r="H5" s="459"/>
      <c r="I5" s="459"/>
      <c r="J5" s="459"/>
      <c r="K5" s="459"/>
      <c r="L5" s="459"/>
      <c r="M5" s="460"/>
      <c r="N5" s="461" t="s">
        <v>61</v>
      </c>
      <c r="O5" s="462"/>
      <c r="P5" s="463"/>
      <c r="S5" s="158">
        <v>0.84444900000000001</v>
      </c>
    </row>
    <row r="6" spans="1:19" ht="13.5" thickBot="1" x14ac:dyDescent="0.25">
      <c r="B6" s="85"/>
      <c r="C6" s="85"/>
      <c r="D6" s="85"/>
      <c r="E6" s="85"/>
      <c r="F6" s="85"/>
      <c r="G6" s="85"/>
      <c r="H6" s="85"/>
      <c r="I6" s="85"/>
      <c r="J6" s="85"/>
      <c r="K6" s="85"/>
      <c r="L6" s="85"/>
      <c r="M6" s="85"/>
      <c r="N6" s="85"/>
      <c r="O6" s="85"/>
      <c r="P6" s="85"/>
    </row>
    <row r="7" spans="1:19" x14ac:dyDescent="0.2">
      <c r="A7" s="51"/>
      <c r="B7" s="464" t="s">
        <v>65</v>
      </c>
      <c r="C7" s="465"/>
      <c r="D7" s="465"/>
      <c r="E7" s="465"/>
      <c r="F7" s="465"/>
      <c r="G7" s="465"/>
      <c r="H7" s="465"/>
      <c r="I7" s="465"/>
      <c r="J7" s="465"/>
      <c r="K7" s="465"/>
      <c r="L7" s="465"/>
      <c r="M7" s="465"/>
      <c r="N7" s="465"/>
      <c r="O7" s="465"/>
      <c r="P7" s="466"/>
      <c r="Q7" s="51"/>
      <c r="S7" s="96"/>
    </row>
    <row r="8" spans="1:19" ht="13.5" thickBot="1" x14ac:dyDescent="0.25">
      <c r="A8" s="51"/>
      <c r="B8" s="467"/>
      <c r="C8" s="468"/>
      <c r="D8" s="468"/>
      <c r="E8" s="468"/>
      <c r="F8" s="468"/>
      <c r="G8" s="468"/>
      <c r="H8" s="468"/>
      <c r="I8" s="468"/>
      <c r="J8" s="468"/>
      <c r="K8" s="468"/>
      <c r="L8" s="468"/>
      <c r="M8" s="468"/>
      <c r="N8" s="468"/>
      <c r="O8" s="468"/>
      <c r="P8" s="469"/>
      <c r="Q8" s="51"/>
    </row>
    <row r="9" spans="1:19" ht="6.75" customHeight="1" thickBot="1" x14ac:dyDescent="0.25">
      <c r="A9" s="51"/>
      <c r="B9" s="470"/>
      <c r="C9" s="470"/>
      <c r="D9" s="470"/>
      <c r="E9" s="470"/>
      <c r="F9" s="470"/>
      <c r="G9" s="470"/>
      <c r="H9" s="470"/>
      <c r="I9" s="470"/>
      <c r="J9" s="470"/>
      <c r="K9" s="470"/>
      <c r="L9" s="470"/>
      <c r="M9" s="470"/>
      <c r="N9" s="470"/>
      <c r="O9" s="470"/>
      <c r="P9" s="470"/>
      <c r="Q9" s="51"/>
    </row>
    <row r="10" spans="1:19" ht="26.25" customHeight="1" thickBot="1" x14ac:dyDescent="0.25">
      <c r="A10" s="51"/>
      <c r="B10" s="86" t="s">
        <v>83</v>
      </c>
      <c r="C10" s="471">
        <v>2024</v>
      </c>
      <c r="D10" s="472"/>
      <c r="E10" s="472"/>
      <c r="F10" s="472"/>
      <c r="G10" s="472"/>
      <c r="H10" s="472"/>
      <c r="I10" s="473"/>
      <c r="J10" s="474" t="s">
        <v>1</v>
      </c>
      <c r="K10" s="475"/>
      <c r="L10" s="475"/>
      <c r="M10" s="475"/>
      <c r="N10" s="751" t="s">
        <v>280</v>
      </c>
      <c r="O10" s="752"/>
      <c r="P10" s="753"/>
      <c r="Q10" s="51"/>
    </row>
    <row r="11" spans="1:19" ht="4.5" customHeight="1" thickBot="1" x14ac:dyDescent="0.25">
      <c r="A11" s="51"/>
      <c r="B11" s="479"/>
      <c r="C11" s="480"/>
      <c r="D11" s="480"/>
      <c r="E11" s="480"/>
      <c r="F11" s="480"/>
      <c r="G11" s="480"/>
      <c r="H11" s="480"/>
      <c r="I11" s="480"/>
      <c r="J11" s="480"/>
      <c r="K11" s="480"/>
      <c r="L11" s="480"/>
      <c r="M11" s="480"/>
      <c r="N11" s="480"/>
      <c r="O11" s="480"/>
      <c r="P11" s="481"/>
      <c r="Q11" s="51"/>
    </row>
    <row r="12" spans="1:19" ht="13.5" thickBot="1" x14ac:dyDescent="0.25">
      <c r="A12" s="51"/>
      <c r="B12" s="60" t="s">
        <v>0</v>
      </c>
      <c r="C12" s="531" t="s">
        <v>171</v>
      </c>
      <c r="D12" s="531"/>
      <c r="E12" s="531"/>
      <c r="F12" s="531"/>
      <c r="G12" s="531"/>
      <c r="H12" s="531"/>
      <c r="I12" s="531"/>
      <c r="J12" s="531"/>
      <c r="K12" s="531"/>
      <c r="L12" s="531"/>
      <c r="M12" s="531"/>
      <c r="N12" s="531"/>
      <c r="O12" s="531"/>
      <c r="P12" s="532"/>
      <c r="Q12" s="51"/>
    </row>
    <row r="13" spans="1:19" ht="4.5" customHeight="1" thickBot="1" x14ac:dyDescent="0.25">
      <c r="A13" s="51"/>
      <c r="B13" s="484"/>
      <c r="C13" s="485"/>
      <c r="D13" s="485"/>
      <c r="E13" s="485"/>
      <c r="F13" s="485"/>
      <c r="G13" s="485"/>
      <c r="H13" s="485"/>
      <c r="I13" s="485"/>
      <c r="J13" s="485"/>
      <c r="K13" s="485"/>
      <c r="L13" s="485"/>
      <c r="M13" s="485"/>
      <c r="N13" s="485"/>
      <c r="O13" s="485"/>
      <c r="P13" s="486"/>
      <c r="Q13" s="51"/>
    </row>
    <row r="14" spans="1:19" ht="18" customHeight="1" thickBot="1" x14ac:dyDescent="0.25">
      <c r="A14" s="51"/>
      <c r="B14" s="60" t="s">
        <v>6</v>
      </c>
      <c r="C14" s="487" t="s">
        <v>283</v>
      </c>
      <c r="D14" s="488"/>
      <c r="E14" s="488"/>
      <c r="F14" s="488"/>
      <c r="G14" s="488"/>
      <c r="H14" s="488"/>
      <c r="I14" s="488"/>
      <c r="J14" s="488"/>
      <c r="K14" s="488"/>
      <c r="L14" s="488"/>
      <c r="M14" s="488"/>
      <c r="N14" s="488"/>
      <c r="O14" s="488"/>
      <c r="P14" s="489"/>
      <c r="Q14" s="51"/>
    </row>
    <row r="15" spans="1:19" ht="4.5" customHeight="1" thickBot="1" x14ac:dyDescent="0.25">
      <c r="A15" s="51"/>
      <c r="B15" s="496"/>
      <c r="C15" s="497"/>
      <c r="D15" s="497"/>
      <c r="E15" s="497"/>
      <c r="F15" s="497"/>
      <c r="G15" s="497"/>
      <c r="H15" s="497"/>
      <c r="I15" s="497"/>
      <c r="J15" s="497"/>
      <c r="K15" s="497"/>
      <c r="L15" s="497"/>
      <c r="M15" s="497"/>
      <c r="N15" s="497"/>
      <c r="O15" s="497"/>
      <c r="P15" s="498"/>
      <c r="Q15" s="51"/>
    </row>
    <row r="16" spans="1:19" ht="32.25" customHeight="1" thickBot="1" x14ac:dyDescent="0.25">
      <c r="A16" s="51"/>
      <c r="B16" s="60" t="s">
        <v>25</v>
      </c>
      <c r="C16" s="676" t="s">
        <v>197</v>
      </c>
      <c r="D16" s="677"/>
      <c r="E16" s="677"/>
      <c r="F16" s="677"/>
      <c r="G16" s="677"/>
      <c r="H16" s="677"/>
      <c r="I16" s="677"/>
      <c r="J16" s="677"/>
      <c r="K16" s="677"/>
      <c r="L16" s="677"/>
      <c r="M16" s="677"/>
      <c r="N16" s="677"/>
      <c r="O16" s="677"/>
      <c r="P16" s="678"/>
      <c r="Q16" s="51"/>
    </row>
    <row r="17" spans="1:18" ht="4.5" customHeight="1" thickBot="1" x14ac:dyDescent="0.25">
      <c r="A17" s="51"/>
      <c r="B17" s="496"/>
      <c r="C17" s="497"/>
      <c r="D17" s="497"/>
      <c r="E17" s="497"/>
      <c r="F17" s="497"/>
      <c r="G17" s="497"/>
      <c r="H17" s="497"/>
      <c r="I17" s="497"/>
      <c r="J17" s="497"/>
      <c r="K17" s="497"/>
      <c r="L17" s="497"/>
      <c r="M17" s="497"/>
      <c r="N17" s="497"/>
      <c r="O17" s="497"/>
      <c r="P17" s="498"/>
      <c r="Q17" s="51"/>
    </row>
    <row r="18" spans="1:18" ht="26.25" customHeight="1" thickBot="1" x14ac:dyDescent="0.25">
      <c r="A18" s="51"/>
      <c r="B18" s="60" t="s">
        <v>11</v>
      </c>
      <c r="C18" s="499" t="s">
        <v>319</v>
      </c>
      <c r="D18" s="500"/>
      <c r="E18" s="500"/>
      <c r="F18" s="500"/>
      <c r="G18" s="500"/>
      <c r="H18" s="500"/>
      <c r="I18" s="500"/>
      <c r="J18" s="500"/>
      <c r="K18" s="500"/>
      <c r="L18" s="500"/>
      <c r="M18" s="500"/>
      <c r="N18" s="500"/>
      <c r="O18" s="500"/>
      <c r="P18" s="501"/>
      <c r="Q18" s="51"/>
    </row>
    <row r="19" spans="1:18" ht="4.5" customHeight="1" thickBot="1" x14ac:dyDescent="0.25">
      <c r="A19" s="51"/>
      <c r="B19" s="502"/>
      <c r="C19" s="502"/>
      <c r="D19" s="502"/>
      <c r="E19" s="502"/>
      <c r="F19" s="502"/>
      <c r="G19" s="502"/>
      <c r="H19" s="502"/>
      <c r="I19" s="502"/>
      <c r="J19" s="502"/>
      <c r="K19" s="502"/>
      <c r="L19" s="502"/>
      <c r="M19" s="502"/>
      <c r="N19" s="502"/>
      <c r="O19" s="502"/>
      <c r="P19" s="502"/>
      <c r="Q19" s="51"/>
    </row>
    <row r="20" spans="1:18" ht="17.25" customHeight="1" thickBot="1" x14ac:dyDescent="0.25">
      <c r="A20" s="51"/>
      <c r="B20" s="503" t="s">
        <v>26</v>
      </c>
      <c r="C20" s="504"/>
      <c r="D20" s="504"/>
      <c r="E20" s="504"/>
      <c r="F20" s="504"/>
      <c r="G20" s="504"/>
      <c r="H20" s="504"/>
      <c r="I20" s="504"/>
      <c r="J20" s="504"/>
      <c r="K20" s="504"/>
      <c r="L20" s="504"/>
      <c r="M20" s="504"/>
      <c r="N20" s="504"/>
      <c r="O20" s="504"/>
      <c r="P20" s="505"/>
      <c r="Q20" s="51"/>
    </row>
    <row r="21" spans="1:18" ht="4.5" customHeight="1" thickBot="1" x14ac:dyDescent="0.25">
      <c r="A21" s="51"/>
      <c r="B21" s="506"/>
      <c r="C21" s="507"/>
      <c r="D21" s="507"/>
      <c r="E21" s="507"/>
      <c r="F21" s="507"/>
      <c r="G21" s="507"/>
      <c r="H21" s="507"/>
      <c r="I21" s="507"/>
      <c r="J21" s="507"/>
      <c r="K21" s="507"/>
      <c r="L21" s="507"/>
      <c r="M21" s="507"/>
      <c r="N21" s="507"/>
      <c r="O21" s="507"/>
      <c r="P21" s="508"/>
      <c r="Q21" s="51"/>
    </row>
    <row r="22" spans="1:18" ht="40.5" customHeight="1" thickBot="1" x14ac:dyDescent="0.25">
      <c r="A22" s="51"/>
      <c r="B22" s="60" t="s">
        <v>3</v>
      </c>
      <c r="C22" s="754" t="s">
        <v>284</v>
      </c>
      <c r="D22" s="755"/>
      <c r="E22" s="755"/>
      <c r="F22" s="755"/>
      <c r="G22" s="755"/>
      <c r="H22" s="755"/>
      <c r="I22" s="755"/>
      <c r="J22" s="755"/>
      <c r="K22" s="755"/>
      <c r="L22" s="755"/>
      <c r="M22" s="755"/>
      <c r="N22" s="755"/>
      <c r="O22" s="755"/>
      <c r="P22" s="756"/>
      <c r="Q22" s="51"/>
    </row>
    <row r="23" spans="1:18" ht="4.5" customHeight="1" thickBot="1" x14ac:dyDescent="0.25">
      <c r="A23" s="51"/>
      <c r="B23" s="496"/>
      <c r="C23" s="497"/>
      <c r="D23" s="497"/>
      <c r="E23" s="497"/>
      <c r="F23" s="497"/>
      <c r="G23" s="497"/>
      <c r="H23" s="497"/>
      <c r="I23" s="497"/>
      <c r="J23" s="497"/>
      <c r="K23" s="497"/>
      <c r="L23" s="497"/>
      <c r="M23" s="497"/>
      <c r="N23" s="497"/>
      <c r="O23" s="497"/>
      <c r="P23" s="498"/>
      <c r="Q23" s="51"/>
    </row>
    <row r="24" spans="1:18" ht="72.75" customHeight="1" thickBot="1" x14ac:dyDescent="0.25">
      <c r="A24" s="51"/>
      <c r="B24" s="60" t="s">
        <v>12</v>
      </c>
      <c r="C24" s="757" t="s">
        <v>285</v>
      </c>
      <c r="D24" s="685"/>
      <c r="E24" s="685"/>
      <c r="F24" s="685"/>
      <c r="G24" s="685"/>
      <c r="H24" s="685"/>
      <c r="I24" s="685"/>
      <c r="J24" s="685"/>
      <c r="K24" s="685"/>
      <c r="L24" s="685"/>
      <c r="M24" s="685"/>
      <c r="N24" s="685"/>
      <c r="O24" s="685"/>
      <c r="P24" s="686"/>
      <c r="Q24" s="51"/>
    </row>
    <row r="25" spans="1:18" ht="4.5" customHeight="1" thickBot="1" x14ac:dyDescent="0.25">
      <c r="A25" s="51"/>
      <c r="B25" s="515"/>
      <c r="C25" s="516"/>
      <c r="D25" s="516"/>
      <c r="E25" s="516"/>
      <c r="F25" s="516"/>
      <c r="G25" s="516"/>
      <c r="H25" s="516"/>
      <c r="I25" s="516"/>
      <c r="J25" s="516"/>
      <c r="K25" s="516"/>
      <c r="L25" s="516"/>
      <c r="M25" s="516"/>
      <c r="N25" s="516"/>
      <c r="O25" s="516"/>
      <c r="P25" s="517"/>
      <c r="Q25" s="51"/>
    </row>
    <row r="26" spans="1:18" ht="13.5" customHeight="1" thickBot="1" x14ac:dyDescent="0.3">
      <c r="A26" s="51"/>
      <c r="B26" s="128" t="s">
        <v>2</v>
      </c>
      <c r="C26" s="758">
        <v>93</v>
      </c>
      <c r="D26" s="759"/>
      <c r="E26" s="759"/>
      <c r="F26" s="759"/>
      <c r="G26" s="759"/>
      <c r="H26" s="759"/>
      <c r="I26" s="759"/>
      <c r="J26" s="759"/>
      <c r="K26" s="759"/>
      <c r="L26" s="759"/>
      <c r="M26" s="759"/>
      <c r="N26" s="759"/>
      <c r="O26" s="759"/>
      <c r="P26" s="760"/>
      <c r="Q26" s="156"/>
      <c r="R26" s="157"/>
    </row>
    <row r="27" spans="1:18" ht="4.5" customHeight="1" thickBot="1" x14ac:dyDescent="0.25">
      <c r="A27" s="51"/>
      <c r="B27" s="761"/>
      <c r="C27" s="762"/>
      <c r="D27" s="762"/>
      <c r="E27" s="762"/>
      <c r="F27" s="762"/>
      <c r="G27" s="762"/>
      <c r="H27" s="762"/>
      <c r="I27" s="762"/>
      <c r="J27" s="762"/>
      <c r="K27" s="762"/>
      <c r="L27" s="762"/>
      <c r="M27" s="762"/>
      <c r="N27" s="762"/>
      <c r="O27" s="762"/>
      <c r="P27" s="763"/>
      <c r="Q27" s="51"/>
    </row>
    <row r="28" spans="1:18" ht="12.75" customHeight="1" thickBot="1" x14ac:dyDescent="0.25">
      <c r="A28" s="51"/>
      <c r="B28" s="128" t="s">
        <v>13</v>
      </c>
      <c r="C28" s="129" t="s">
        <v>14</v>
      </c>
      <c r="D28" s="765" t="s">
        <v>322</v>
      </c>
      <c r="E28" s="766"/>
      <c r="F28" s="766"/>
      <c r="G28" s="767"/>
      <c r="H28" s="764" t="s">
        <v>15</v>
      </c>
      <c r="I28" s="764"/>
      <c r="J28" s="764"/>
      <c r="K28" s="765" t="s">
        <v>323</v>
      </c>
      <c r="L28" s="766"/>
      <c r="M28" s="767"/>
      <c r="N28" s="768" t="s">
        <v>16</v>
      </c>
      <c r="O28" s="769"/>
      <c r="P28" s="130" t="s">
        <v>226</v>
      </c>
      <c r="Q28" s="51"/>
    </row>
    <row r="29" spans="1:18" ht="4.5" customHeight="1" thickBot="1" x14ac:dyDescent="0.25">
      <c r="A29" s="51"/>
      <c r="B29" s="527"/>
      <c r="C29" s="528"/>
      <c r="D29" s="528"/>
      <c r="E29" s="528"/>
      <c r="F29" s="528"/>
      <c r="G29" s="528"/>
      <c r="H29" s="528"/>
      <c r="I29" s="528"/>
      <c r="J29" s="528"/>
      <c r="K29" s="528"/>
      <c r="L29" s="528"/>
      <c r="M29" s="528"/>
      <c r="N29" s="528"/>
      <c r="O29" s="528"/>
      <c r="P29" s="529"/>
      <c r="Q29" s="51"/>
    </row>
    <row r="30" spans="1:18" ht="13.5" thickBot="1" x14ac:dyDescent="0.25">
      <c r="A30" s="51"/>
      <c r="B30" s="84" t="s">
        <v>7</v>
      </c>
      <c r="C30" s="530" t="s">
        <v>177</v>
      </c>
      <c r="D30" s="531"/>
      <c r="E30" s="531"/>
      <c r="F30" s="531"/>
      <c r="G30" s="531"/>
      <c r="H30" s="531"/>
      <c r="I30" s="531"/>
      <c r="J30" s="531"/>
      <c r="K30" s="531"/>
      <c r="L30" s="531"/>
      <c r="M30" s="531"/>
      <c r="N30" s="531"/>
      <c r="O30" s="531"/>
      <c r="P30" s="532"/>
      <c r="Q30" s="51"/>
    </row>
    <row r="31" spans="1:18" ht="4.5" customHeight="1" thickBot="1" x14ac:dyDescent="0.25">
      <c r="A31" s="51"/>
      <c r="B31" s="496"/>
      <c r="C31" s="497"/>
      <c r="D31" s="497"/>
      <c r="E31" s="497"/>
      <c r="F31" s="497"/>
      <c r="G31" s="497"/>
      <c r="H31" s="497"/>
      <c r="I31" s="497"/>
      <c r="J31" s="497"/>
      <c r="K31" s="497"/>
      <c r="L31" s="497"/>
      <c r="M31" s="497"/>
      <c r="N31" s="497"/>
      <c r="O31" s="497"/>
      <c r="P31" s="498"/>
      <c r="Q31" s="51"/>
    </row>
    <row r="32" spans="1:18" ht="13.5" thickBot="1" x14ac:dyDescent="0.25">
      <c r="A32" s="51"/>
      <c r="B32" s="84" t="s">
        <v>4</v>
      </c>
      <c r="C32" s="533" t="s">
        <v>71</v>
      </c>
      <c r="D32" s="531"/>
      <c r="E32" s="531"/>
      <c r="F32" s="531"/>
      <c r="G32" s="531"/>
      <c r="H32" s="531"/>
      <c r="I32" s="531"/>
      <c r="J32" s="531"/>
      <c r="K32" s="531"/>
      <c r="L32" s="531"/>
      <c r="M32" s="531"/>
      <c r="N32" s="531"/>
      <c r="O32" s="531"/>
      <c r="P32" s="532"/>
      <c r="Q32" s="51"/>
    </row>
    <row r="33" spans="1:17" ht="4.5" customHeight="1" thickBot="1" x14ac:dyDescent="0.25">
      <c r="A33" s="51"/>
      <c r="B33" s="496"/>
      <c r="C33" s="497"/>
      <c r="D33" s="497"/>
      <c r="E33" s="497"/>
      <c r="F33" s="497"/>
      <c r="G33" s="497"/>
      <c r="H33" s="497"/>
      <c r="I33" s="497"/>
      <c r="J33" s="497"/>
      <c r="K33" s="497"/>
      <c r="L33" s="497"/>
      <c r="M33" s="497"/>
      <c r="N33" s="497"/>
      <c r="O33" s="497"/>
      <c r="P33" s="498"/>
      <c r="Q33" s="51"/>
    </row>
    <row r="34" spans="1:17" ht="13.5" thickBot="1" x14ac:dyDescent="0.25">
      <c r="A34" s="51"/>
      <c r="B34" s="84" t="s">
        <v>23</v>
      </c>
      <c r="C34" s="533" t="s">
        <v>71</v>
      </c>
      <c r="D34" s="531"/>
      <c r="E34" s="531"/>
      <c r="F34" s="531"/>
      <c r="G34" s="531"/>
      <c r="H34" s="531"/>
      <c r="I34" s="531"/>
      <c r="J34" s="531"/>
      <c r="K34" s="531"/>
      <c r="L34" s="531"/>
      <c r="M34" s="531"/>
      <c r="N34" s="531"/>
      <c r="O34" s="531"/>
      <c r="P34" s="532"/>
      <c r="Q34" s="51"/>
    </row>
    <row r="35" spans="1:17" ht="4.5" customHeight="1" thickBot="1" x14ac:dyDescent="0.25">
      <c r="A35" s="51"/>
      <c r="B35" s="484"/>
      <c r="C35" s="485"/>
      <c r="D35" s="485"/>
      <c r="E35" s="485"/>
      <c r="F35" s="485"/>
      <c r="G35" s="485"/>
      <c r="H35" s="485"/>
      <c r="I35" s="485"/>
      <c r="J35" s="485"/>
      <c r="K35" s="485"/>
      <c r="L35" s="485"/>
      <c r="M35" s="485"/>
      <c r="N35" s="485"/>
      <c r="O35" s="485"/>
      <c r="P35" s="486"/>
      <c r="Q35" s="51"/>
    </row>
    <row r="36" spans="1:17" ht="16.5" customHeight="1" thickBot="1" x14ac:dyDescent="0.25">
      <c r="A36" s="51"/>
      <c r="B36" s="84" t="s">
        <v>64</v>
      </c>
      <c r="C36" s="770" t="s">
        <v>71</v>
      </c>
      <c r="D36" s="771"/>
      <c r="E36" s="771"/>
      <c r="F36" s="771"/>
      <c r="G36" s="771"/>
      <c r="H36" s="771"/>
      <c r="I36" s="771"/>
      <c r="J36" s="771"/>
      <c r="K36" s="771"/>
      <c r="L36" s="771"/>
      <c r="M36" s="771"/>
      <c r="N36" s="771"/>
      <c r="O36" s="771"/>
      <c r="P36" s="772"/>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34" t="s">
        <v>17</v>
      </c>
      <c r="C38" s="535"/>
      <c r="D38" s="535"/>
      <c r="E38" s="535"/>
      <c r="F38" s="535"/>
      <c r="G38" s="535"/>
      <c r="H38" s="535"/>
      <c r="I38" s="535"/>
      <c r="J38" s="535"/>
      <c r="K38" s="535"/>
      <c r="L38" s="535"/>
      <c r="M38" s="535"/>
      <c r="N38" s="535"/>
      <c r="O38" s="536"/>
      <c r="P38" s="537"/>
      <c r="Q38" s="51"/>
    </row>
    <row r="39" spans="1:17" ht="13.5" thickBot="1" x14ac:dyDescent="0.25">
      <c r="A39" s="51"/>
      <c r="B39" s="88" t="s">
        <v>22</v>
      </c>
      <c r="C39" s="534" t="s">
        <v>18</v>
      </c>
      <c r="D39" s="535"/>
      <c r="E39" s="535"/>
      <c r="F39" s="535"/>
      <c r="G39" s="537"/>
      <c r="H39" s="534" t="s">
        <v>7</v>
      </c>
      <c r="I39" s="535"/>
      <c r="J39" s="535"/>
      <c r="K39" s="535"/>
      <c r="L39" s="537"/>
      <c r="M39" s="534" t="s">
        <v>19</v>
      </c>
      <c r="N39" s="535"/>
      <c r="O39" s="536"/>
      <c r="P39" s="537"/>
      <c r="Q39" s="51"/>
    </row>
    <row r="40" spans="1:17" ht="54" customHeight="1" x14ac:dyDescent="0.2">
      <c r="A40" s="51"/>
      <c r="B40" s="155" t="s">
        <v>304</v>
      </c>
      <c r="C40" s="773" t="s">
        <v>222</v>
      </c>
      <c r="D40" s="773"/>
      <c r="E40" s="773"/>
      <c r="F40" s="773"/>
      <c r="G40" s="773"/>
      <c r="H40" s="699" t="s">
        <v>286</v>
      </c>
      <c r="I40" s="699"/>
      <c r="J40" s="699"/>
      <c r="K40" s="699"/>
      <c r="L40" s="699"/>
      <c r="M40" s="774" t="s">
        <v>299</v>
      </c>
      <c r="N40" s="774"/>
      <c r="O40" s="774"/>
      <c r="P40" s="775"/>
      <c r="Q40" s="51"/>
    </row>
    <row r="41" spans="1:17" ht="55.5" customHeight="1" x14ac:dyDescent="0.2">
      <c r="A41" s="51"/>
      <c r="B41" s="155" t="s">
        <v>287</v>
      </c>
      <c r="C41" s="699" t="s">
        <v>288</v>
      </c>
      <c r="D41" s="699"/>
      <c r="E41" s="699"/>
      <c r="F41" s="699"/>
      <c r="G41" s="699"/>
      <c r="H41" s="699" t="s">
        <v>289</v>
      </c>
      <c r="I41" s="699"/>
      <c r="J41" s="699"/>
      <c r="K41" s="699"/>
      <c r="L41" s="699"/>
      <c r="M41" s="696" t="s">
        <v>299</v>
      </c>
      <c r="N41" s="696"/>
      <c r="O41" s="696"/>
      <c r="P41" s="698"/>
      <c r="Q41" s="51"/>
    </row>
    <row r="42" spans="1:17" ht="13.5" customHeight="1" x14ac:dyDescent="0.2">
      <c r="A42" s="51"/>
      <c r="B42" s="138"/>
      <c r="C42" s="700"/>
      <c r="D42" s="700"/>
      <c r="E42" s="700"/>
      <c r="F42" s="700"/>
      <c r="G42" s="700"/>
      <c r="H42" s="700"/>
      <c r="I42" s="700"/>
      <c r="J42" s="700"/>
      <c r="K42" s="700"/>
      <c r="L42" s="700"/>
      <c r="M42" s="700"/>
      <c r="N42" s="700"/>
      <c r="O42" s="700"/>
      <c r="P42" s="701"/>
      <c r="Q42" s="51"/>
    </row>
    <row r="43" spans="1:17" ht="12.75" customHeight="1" x14ac:dyDescent="0.2">
      <c r="A43" s="51"/>
      <c r="B43" s="89"/>
      <c r="C43" s="553"/>
      <c r="D43" s="553"/>
      <c r="E43" s="553"/>
      <c r="F43" s="553"/>
      <c r="G43" s="553"/>
      <c r="H43" s="553"/>
      <c r="I43" s="553"/>
      <c r="J43" s="553"/>
      <c r="K43" s="553"/>
      <c r="L43" s="553"/>
      <c r="M43" s="553"/>
      <c r="N43" s="553"/>
      <c r="O43" s="553"/>
      <c r="P43" s="554"/>
      <c r="Q43" s="51"/>
    </row>
    <row r="44" spans="1:17" ht="11.25" customHeight="1" thickBot="1" x14ac:dyDescent="0.25">
      <c r="A44" s="51"/>
      <c r="B44" s="90"/>
      <c r="C44" s="561"/>
      <c r="D44" s="561"/>
      <c r="E44" s="561"/>
      <c r="F44" s="561"/>
      <c r="G44" s="561"/>
      <c r="H44" s="561"/>
      <c r="I44" s="561"/>
      <c r="J44" s="561"/>
      <c r="K44" s="561"/>
      <c r="L44" s="561"/>
      <c r="M44" s="561"/>
      <c r="N44" s="561"/>
      <c r="O44" s="561"/>
      <c r="P44" s="562"/>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25">
      <c r="A46" s="51"/>
      <c r="B46" s="714" t="s">
        <v>8</v>
      </c>
      <c r="C46" s="715"/>
      <c r="D46" s="715"/>
      <c r="E46" s="715"/>
      <c r="F46" s="715"/>
      <c r="G46" s="715"/>
      <c r="H46" s="715"/>
      <c r="I46" s="715"/>
      <c r="J46" s="715"/>
      <c r="K46" s="715"/>
      <c r="L46" s="715"/>
      <c r="M46" s="715"/>
      <c r="N46" s="715"/>
      <c r="O46" s="715"/>
      <c r="P46" s="716"/>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66" t="s">
        <v>20</v>
      </c>
      <c r="C48" s="118" t="s">
        <v>9</v>
      </c>
      <c r="D48" s="119" t="s">
        <v>149</v>
      </c>
      <c r="E48" s="119" t="s">
        <v>150</v>
      </c>
      <c r="F48" s="119" t="s">
        <v>151</v>
      </c>
      <c r="G48" s="119" t="s">
        <v>152</v>
      </c>
      <c r="H48" s="119" t="s">
        <v>153</v>
      </c>
      <c r="I48" s="119" t="s">
        <v>154</v>
      </c>
      <c r="J48" s="119" t="s">
        <v>155</v>
      </c>
      <c r="K48" s="119" t="s">
        <v>198</v>
      </c>
      <c r="L48" s="119" t="s">
        <v>157</v>
      </c>
      <c r="M48" s="119" t="s">
        <v>158</v>
      </c>
      <c r="N48" s="119" t="s">
        <v>159</v>
      </c>
      <c r="O48" s="119" t="s">
        <v>160</v>
      </c>
      <c r="P48" s="131" t="s">
        <v>10</v>
      </c>
      <c r="Q48" s="51"/>
    </row>
    <row r="49" spans="1:17" ht="13.5" thickBot="1" x14ac:dyDescent="0.25">
      <c r="A49" s="51"/>
      <c r="B49" s="567"/>
      <c r="C49" s="122" t="s">
        <v>10</v>
      </c>
      <c r="D49" s="132"/>
      <c r="E49" s="132"/>
      <c r="F49" s="202">
        <f>RegistroInducción!J10</f>
        <v>97.17647058823529</v>
      </c>
      <c r="G49" s="203"/>
      <c r="H49" s="203"/>
      <c r="I49" s="202">
        <f>+RegistroInducción!R10</f>
        <v>96.818181818181813</v>
      </c>
      <c r="J49" s="203"/>
      <c r="K49" s="203"/>
      <c r="L49" s="202">
        <f>+RegistroInducción!Z10</f>
        <v>97.75</v>
      </c>
      <c r="M49" s="203"/>
      <c r="N49" s="203"/>
      <c r="O49" s="202" t="str">
        <f>+RegistroInducción!AH10</f>
        <v>0</v>
      </c>
      <c r="P49" s="202">
        <f>+RegistroInducción!AJ10</f>
        <v>97.125</v>
      </c>
      <c r="Q49" s="51"/>
    </row>
    <row r="50" spans="1:17" ht="4.5" customHeight="1" thickBot="1" x14ac:dyDescent="0.25">
      <c r="A50" s="51"/>
      <c r="B50" s="94">
        <v>0.9</v>
      </c>
      <c r="C50" s="71"/>
      <c r="D50" s="134">
        <v>95</v>
      </c>
      <c r="E50" s="134">
        <v>95</v>
      </c>
      <c r="F50" s="204">
        <v>95</v>
      </c>
      <c r="G50" s="134">
        <v>95</v>
      </c>
      <c r="H50" s="134">
        <v>95</v>
      </c>
      <c r="I50" s="204">
        <v>95</v>
      </c>
      <c r="J50" s="134">
        <v>95</v>
      </c>
      <c r="K50" s="134">
        <v>95</v>
      </c>
      <c r="L50" s="204">
        <v>95</v>
      </c>
      <c r="M50" s="134">
        <v>95</v>
      </c>
      <c r="N50" s="134">
        <v>95</v>
      </c>
      <c r="O50" s="204">
        <v>95</v>
      </c>
      <c r="P50" s="204">
        <v>95</v>
      </c>
      <c r="Q50" s="51"/>
    </row>
    <row r="51" spans="1:17" ht="22.5" customHeight="1" thickBot="1" x14ac:dyDescent="0.25">
      <c r="A51" s="51"/>
      <c r="B51" s="503" t="s">
        <v>21</v>
      </c>
      <c r="C51" s="504"/>
      <c r="D51" s="504"/>
      <c r="E51" s="504"/>
      <c r="F51" s="504"/>
      <c r="G51" s="504"/>
      <c r="H51" s="504"/>
      <c r="I51" s="504"/>
      <c r="J51" s="504"/>
      <c r="K51" s="504"/>
      <c r="L51" s="504"/>
      <c r="M51" s="504"/>
      <c r="N51" s="504"/>
      <c r="O51" s="504"/>
      <c r="P51" s="505"/>
      <c r="Q51" s="51"/>
    </row>
    <row r="52" spans="1:17" ht="26.25" customHeight="1" x14ac:dyDescent="0.2">
      <c r="A52" s="51"/>
      <c r="B52" s="576"/>
      <c r="C52" s="577"/>
      <c r="D52" s="577"/>
      <c r="E52" s="577"/>
      <c r="F52" s="577"/>
      <c r="G52" s="577"/>
      <c r="H52" s="577"/>
      <c r="I52" s="577"/>
      <c r="J52" s="577"/>
      <c r="K52" s="577"/>
      <c r="L52" s="577"/>
      <c r="M52" s="577"/>
      <c r="N52" s="577"/>
      <c r="O52" s="577"/>
      <c r="P52" s="578"/>
      <c r="Q52" s="51"/>
    </row>
    <row r="53" spans="1:17" ht="26.25" customHeight="1" x14ac:dyDescent="0.2">
      <c r="A53" s="51"/>
      <c r="B53" s="579"/>
      <c r="C53" s="580"/>
      <c r="D53" s="580"/>
      <c r="E53" s="580"/>
      <c r="F53" s="580"/>
      <c r="G53" s="580"/>
      <c r="H53" s="580"/>
      <c r="I53" s="580"/>
      <c r="J53" s="580"/>
      <c r="K53" s="580"/>
      <c r="L53" s="580"/>
      <c r="M53" s="580"/>
      <c r="N53" s="580"/>
      <c r="O53" s="580"/>
      <c r="P53" s="581"/>
      <c r="Q53" s="51"/>
    </row>
    <row r="54" spans="1:17" ht="26.25" customHeight="1" x14ac:dyDescent="0.2">
      <c r="A54" s="51"/>
      <c r="B54" s="579"/>
      <c r="C54" s="580"/>
      <c r="D54" s="580"/>
      <c r="E54" s="580"/>
      <c r="F54" s="580"/>
      <c r="G54" s="580"/>
      <c r="H54" s="580"/>
      <c r="I54" s="580"/>
      <c r="J54" s="580"/>
      <c r="K54" s="580"/>
      <c r="L54" s="580"/>
      <c r="M54" s="580"/>
      <c r="N54" s="580"/>
      <c r="O54" s="580"/>
      <c r="P54" s="581"/>
      <c r="Q54" s="51"/>
    </row>
    <row r="55" spans="1:17" ht="26.25" customHeight="1" x14ac:dyDescent="0.2">
      <c r="A55" s="51"/>
      <c r="B55" s="579"/>
      <c r="C55" s="580"/>
      <c r="D55" s="580"/>
      <c r="E55" s="580"/>
      <c r="F55" s="580"/>
      <c r="G55" s="580"/>
      <c r="H55" s="580"/>
      <c r="I55" s="580"/>
      <c r="J55" s="580"/>
      <c r="K55" s="580"/>
      <c r="L55" s="580"/>
      <c r="M55" s="580"/>
      <c r="N55" s="580"/>
      <c r="O55" s="580"/>
      <c r="P55" s="581"/>
      <c r="Q55" s="51"/>
    </row>
    <row r="56" spans="1:17" ht="26.25" customHeight="1" x14ac:dyDescent="0.2">
      <c r="A56" s="51"/>
      <c r="B56" s="579"/>
      <c r="C56" s="580"/>
      <c r="D56" s="580"/>
      <c r="E56" s="580"/>
      <c r="F56" s="580"/>
      <c r="G56" s="580"/>
      <c r="H56" s="580"/>
      <c r="I56" s="580"/>
      <c r="J56" s="580"/>
      <c r="K56" s="580"/>
      <c r="L56" s="580"/>
      <c r="M56" s="580"/>
      <c r="N56" s="580"/>
      <c r="O56" s="580"/>
      <c r="P56" s="581"/>
      <c r="Q56" s="51"/>
    </row>
    <row r="57" spans="1:17" ht="26.25" customHeight="1" x14ac:dyDescent="0.2">
      <c r="A57" s="51"/>
      <c r="B57" s="579"/>
      <c r="C57" s="580"/>
      <c r="D57" s="580"/>
      <c r="E57" s="580"/>
      <c r="F57" s="580"/>
      <c r="G57" s="580"/>
      <c r="H57" s="580"/>
      <c r="I57" s="580"/>
      <c r="J57" s="580"/>
      <c r="K57" s="580"/>
      <c r="L57" s="580"/>
      <c r="M57" s="580"/>
      <c r="N57" s="580"/>
      <c r="O57" s="580"/>
      <c r="P57" s="581"/>
      <c r="Q57" s="51"/>
    </row>
    <row r="58" spans="1:17" ht="26.25" customHeight="1" x14ac:dyDescent="0.2">
      <c r="A58" s="51"/>
      <c r="B58" s="579"/>
      <c r="C58" s="580"/>
      <c r="D58" s="580"/>
      <c r="E58" s="580"/>
      <c r="F58" s="580"/>
      <c r="G58" s="580"/>
      <c r="H58" s="580"/>
      <c r="I58" s="580"/>
      <c r="J58" s="580"/>
      <c r="K58" s="580"/>
      <c r="L58" s="580"/>
      <c r="M58" s="580"/>
      <c r="N58" s="580"/>
      <c r="O58" s="580"/>
      <c r="P58" s="581"/>
      <c r="Q58" s="51"/>
    </row>
    <row r="59" spans="1:17" ht="26.25" customHeight="1" x14ac:dyDescent="0.2">
      <c r="A59" s="51"/>
      <c r="B59" s="579"/>
      <c r="C59" s="580"/>
      <c r="D59" s="580"/>
      <c r="E59" s="580"/>
      <c r="F59" s="580"/>
      <c r="G59" s="580"/>
      <c r="H59" s="580"/>
      <c r="I59" s="580"/>
      <c r="J59" s="580"/>
      <c r="K59" s="580"/>
      <c r="L59" s="580"/>
      <c r="M59" s="580"/>
      <c r="N59" s="580"/>
      <c r="O59" s="580"/>
      <c r="P59" s="581"/>
      <c r="Q59" s="51"/>
    </row>
    <row r="60" spans="1:17" x14ac:dyDescent="0.2">
      <c r="A60" s="51"/>
      <c r="B60" s="579"/>
      <c r="C60" s="580"/>
      <c r="D60" s="580"/>
      <c r="E60" s="580"/>
      <c r="F60" s="580"/>
      <c r="G60" s="580"/>
      <c r="H60" s="580"/>
      <c r="I60" s="580"/>
      <c r="J60" s="580"/>
      <c r="K60" s="580"/>
      <c r="L60" s="580"/>
      <c r="M60" s="580"/>
      <c r="N60" s="580"/>
      <c r="O60" s="580"/>
      <c r="P60" s="581"/>
      <c r="Q60" s="51"/>
    </row>
    <row r="61" spans="1:17" x14ac:dyDescent="0.2">
      <c r="A61" s="51"/>
      <c r="B61" s="579"/>
      <c r="C61" s="580"/>
      <c r="D61" s="580"/>
      <c r="E61" s="580"/>
      <c r="F61" s="580"/>
      <c r="G61" s="580"/>
      <c r="H61" s="580"/>
      <c r="I61" s="580"/>
      <c r="J61" s="580"/>
      <c r="K61" s="580"/>
      <c r="L61" s="580"/>
      <c r="M61" s="580"/>
      <c r="N61" s="580"/>
      <c r="O61" s="580"/>
      <c r="P61" s="581"/>
      <c r="Q61" s="51"/>
    </row>
    <row r="62" spans="1:17" x14ac:dyDescent="0.2">
      <c r="A62" s="51"/>
      <c r="B62" s="579"/>
      <c r="C62" s="580"/>
      <c r="D62" s="580"/>
      <c r="E62" s="580"/>
      <c r="F62" s="580"/>
      <c r="G62" s="580"/>
      <c r="H62" s="580"/>
      <c r="I62" s="580"/>
      <c r="J62" s="580"/>
      <c r="K62" s="580"/>
      <c r="L62" s="580"/>
      <c r="M62" s="580"/>
      <c r="N62" s="580"/>
      <c r="O62" s="580"/>
      <c r="P62" s="581"/>
      <c r="Q62" s="51"/>
    </row>
    <row r="63" spans="1:17" x14ac:dyDescent="0.2">
      <c r="A63" s="51"/>
      <c r="B63" s="579"/>
      <c r="C63" s="580"/>
      <c r="D63" s="580"/>
      <c r="E63" s="580"/>
      <c r="F63" s="580"/>
      <c r="G63" s="580"/>
      <c r="H63" s="580"/>
      <c r="I63" s="580"/>
      <c r="J63" s="580"/>
      <c r="K63" s="580"/>
      <c r="L63" s="580"/>
      <c r="M63" s="580"/>
      <c r="N63" s="580"/>
      <c r="O63" s="580"/>
      <c r="P63" s="581"/>
      <c r="Q63" s="51"/>
    </row>
    <row r="64" spans="1:17" ht="9.75" customHeight="1" x14ac:dyDescent="0.2">
      <c r="A64" s="51"/>
      <c r="B64" s="579"/>
      <c r="C64" s="580"/>
      <c r="D64" s="580"/>
      <c r="E64" s="580"/>
      <c r="F64" s="580"/>
      <c r="G64" s="580"/>
      <c r="H64" s="580"/>
      <c r="I64" s="580"/>
      <c r="J64" s="580"/>
      <c r="K64" s="580"/>
      <c r="L64" s="580"/>
      <c r="M64" s="580"/>
      <c r="N64" s="580"/>
      <c r="O64" s="580"/>
      <c r="P64" s="581"/>
      <c r="Q64" s="51"/>
    </row>
    <row r="65" spans="1:20" hidden="1" x14ac:dyDescent="0.2">
      <c r="A65" s="51"/>
      <c r="B65" s="579"/>
      <c r="C65" s="580"/>
      <c r="D65" s="580"/>
      <c r="E65" s="580"/>
      <c r="F65" s="580"/>
      <c r="G65" s="580"/>
      <c r="H65" s="580"/>
      <c r="I65" s="580"/>
      <c r="J65" s="580"/>
      <c r="K65" s="580"/>
      <c r="L65" s="580"/>
      <c r="M65" s="580"/>
      <c r="N65" s="580"/>
      <c r="O65" s="580"/>
      <c r="P65" s="581"/>
      <c r="Q65" s="51"/>
    </row>
    <row r="66" spans="1:20" hidden="1" x14ac:dyDescent="0.2">
      <c r="A66" s="51"/>
      <c r="B66" s="579"/>
      <c r="C66" s="580"/>
      <c r="D66" s="580"/>
      <c r="E66" s="580"/>
      <c r="F66" s="580"/>
      <c r="G66" s="580"/>
      <c r="H66" s="580"/>
      <c r="I66" s="580"/>
      <c r="J66" s="580"/>
      <c r="K66" s="580"/>
      <c r="L66" s="580"/>
      <c r="M66" s="580"/>
      <c r="N66" s="580"/>
      <c r="O66" s="580"/>
      <c r="P66" s="581"/>
      <c r="Q66" s="51"/>
    </row>
    <row r="67" spans="1:20" ht="13.5" hidden="1" thickBot="1" x14ac:dyDescent="0.25">
      <c r="A67" s="51"/>
      <c r="B67" s="582"/>
      <c r="C67" s="583"/>
      <c r="D67" s="583"/>
      <c r="E67" s="583"/>
      <c r="F67" s="583"/>
      <c r="G67" s="583"/>
      <c r="H67" s="583"/>
      <c r="I67" s="583"/>
      <c r="J67" s="583"/>
      <c r="K67" s="583"/>
      <c r="L67" s="583"/>
      <c r="M67" s="583"/>
      <c r="N67" s="583"/>
      <c r="O67" s="583"/>
      <c r="P67" s="584"/>
      <c r="Q67" s="51"/>
    </row>
    <row r="68" spans="1:20" s="52" customFormat="1" ht="4.5" customHeight="1" thickBot="1" x14ac:dyDescent="0.25">
      <c r="A68" s="585"/>
      <c r="B68" s="585"/>
      <c r="C68" s="585"/>
      <c r="D68" s="585"/>
      <c r="E68" s="585"/>
      <c r="F68" s="585"/>
      <c r="G68" s="585"/>
      <c r="H68" s="585"/>
      <c r="I68" s="585"/>
      <c r="J68" s="585"/>
      <c r="K68" s="585"/>
      <c r="L68" s="585"/>
      <c r="M68" s="585"/>
      <c r="N68" s="585"/>
      <c r="O68" s="585"/>
      <c r="P68" s="585"/>
      <c r="Q68" s="585"/>
      <c r="S68" s="97"/>
    </row>
    <row r="69" spans="1:20" ht="15" customHeight="1" x14ac:dyDescent="0.2">
      <c r="A69" s="51"/>
      <c r="B69" s="586" t="s">
        <v>5</v>
      </c>
      <c r="C69" s="702" t="s">
        <v>185</v>
      </c>
      <c r="D69" s="703"/>
      <c r="E69" s="703"/>
      <c r="F69" s="703"/>
      <c r="G69" s="703"/>
      <c r="H69" s="703"/>
      <c r="I69" s="703"/>
      <c r="J69" s="703"/>
      <c r="K69" s="703"/>
      <c r="L69" s="703"/>
      <c r="M69" s="703"/>
      <c r="N69" s="703"/>
      <c r="O69" s="703"/>
      <c r="P69" s="704"/>
      <c r="Q69" s="51"/>
    </row>
    <row r="70" spans="1:20" ht="117" customHeight="1" thickBot="1" x14ac:dyDescent="0.25">
      <c r="A70" s="51"/>
      <c r="B70" s="587"/>
      <c r="C70" s="741" t="s">
        <v>336</v>
      </c>
      <c r="D70" s="742"/>
      <c r="E70" s="742"/>
      <c r="F70" s="742"/>
      <c r="G70" s="742"/>
      <c r="H70" s="742"/>
      <c r="I70" s="742"/>
      <c r="J70" s="742"/>
      <c r="K70" s="742"/>
      <c r="L70" s="742"/>
      <c r="M70" s="742"/>
      <c r="N70" s="742"/>
      <c r="O70" s="742"/>
      <c r="P70" s="743"/>
      <c r="Q70" s="51"/>
    </row>
    <row r="71" spans="1:20" ht="75" customHeight="1" x14ac:dyDescent="0.2">
      <c r="A71" s="51"/>
      <c r="B71" s="587"/>
      <c r="C71" s="628" t="s">
        <v>338</v>
      </c>
      <c r="D71" s="629"/>
      <c r="E71" s="629"/>
      <c r="F71" s="629"/>
      <c r="G71" s="629"/>
      <c r="H71" s="629"/>
      <c r="I71" s="629"/>
      <c r="J71" s="629"/>
      <c r="K71" s="629"/>
      <c r="L71" s="629"/>
      <c r="M71" s="629"/>
      <c r="N71" s="629"/>
      <c r="O71" s="629"/>
      <c r="P71" s="630"/>
      <c r="Q71" s="51"/>
    </row>
    <row r="72" spans="1:20" ht="105" customHeight="1" thickBot="1" x14ac:dyDescent="0.25">
      <c r="A72" s="51"/>
      <c r="B72" s="587"/>
      <c r="C72" s="748"/>
      <c r="D72" s="749"/>
      <c r="E72" s="749"/>
      <c r="F72" s="749"/>
      <c r="G72" s="749"/>
      <c r="H72" s="749"/>
      <c r="I72" s="749"/>
      <c r="J72" s="749"/>
      <c r="K72" s="749"/>
      <c r="L72" s="749"/>
      <c r="M72" s="749"/>
      <c r="N72" s="749"/>
      <c r="O72" s="749"/>
      <c r="P72" s="750"/>
      <c r="Q72" s="51"/>
    </row>
    <row r="73" spans="1:20" ht="24" customHeight="1" x14ac:dyDescent="0.2">
      <c r="A73" s="51"/>
      <c r="B73" s="587"/>
      <c r="C73" s="628" t="s">
        <v>187</v>
      </c>
      <c r="D73" s="629"/>
      <c r="E73" s="629"/>
      <c r="F73" s="629"/>
      <c r="G73" s="629"/>
      <c r="H73" s="629"/>
      <c r="I73" s="629"/>
      <c r="J73" s="629"/>
      <c r="K73" s="629"/>
      <c r="L73" s="629"/>
      <c r="M73" s="629"/>
      <c r="N73" s="629"/>
      <c r="O73" s="629"/>
      <c r="P73" s="630"/>
      <c r="Q73" s="51"/>
    </row>
    <row r="74" spans="1:20" ht="226.5" customHeight="1" x14ac:dyDescent="0.2">
      <c r="A74" s="51"/>
      <c r="B74" s="587"/>
      <c r="C74" s="744" t="s">
        <v>337</v>
      </c>
      <c r="D74" s="745"/>
      <c r="E74" s="745"/>
      <c r="F74" s="745"/>
      <c r="G74" s="745"/>
      <c r="H74" s="745"/>
      <c r="I74" s="745"/>
      <c r="J74" s="745"/>
      <c r="K74" s="745"/>
      <c r="L74" s="745"/>
      <c r="M74" s="745"/>
      <c r="N74" s="745"/>
      <c r="O74" s="745"/>
      <c r="P74" s="746"/>
      <c r="Q74" s="51"/>
    </row>
    <row r="75" spans="1:20" ht="15" customHeight="1" x14ac:dyDescent="0.2">
      <c r="A75" s="51"/>
      <c r="B75" s="740"/>
      <c r="C75" s="747" t="s">
        <v>188</v>
      </c>
      <c r="D75" s="747"/>
      <c r="E75" s="747"/>
      <c r="F75" s="747"/>
      <c r="G75" s="747"/>
      <c r="H75" s="747"/>
      <c r="I75" s="747"/>
      <c r="J75" s="747"/>
      <c r="K75" s="747"/>
      <c r="L75" s="747"/>
      <c r="M75" s="747"/>
      <c r="N75" s="747"/>
      <c r="O75" s="747"/>
      <c r="P75" s="747"/>
      <c r="Q75" s="51"/>
    </row>
    <row r="76" spans="1:20" ht="74.25" customHeight="1" thickBot="1" x14ac:dyDescent="0.25">
      <c r="A76" s="51"/>
      <c r="B76" s="588"/>
      <c r="C76" s="744"/>
      <c r="D76" s="745"/>
      <c r="E76" s="745"/>
      <c r="F76" s="745"/>
      <c r="G76" s="745"/>
      <c r="H76" s="745"/>
      <c r="I76" s="745"/>
      <c r="J76" s="745"/>
      <c r="K76" s="745"/>
      <c r="L76" s="745"/>
      <c r="M76" s="745"/>
      <c r="N76" s="745"/>
      <c r="O76" s="745"/>
      <c r="P76" s="746"/>
      <c r="Q76" s="51"/>
    </row>
    <row r="77" spans="1:20" ht="30.75" customHeight="1" thickBot="1" x14ac:dyDescent="0.25">
      <c r="A77" s="51"/>
      <c r="B77" s="53" t="s">
        <v>63</v>
      </c>
      <c r="C77" s="571" t="s">
        <v>183</v>
      </c>
      <c r="D77" s="572"/>
      <c r="E77" s="572"/>
      <c r="F77" s="572"/>
      <c r="G77" s="572"/>
      <c r="H77" s="572"/>
      <c r="I77" s="572"/>
      <c r="J77" s="572"/>
      <c r="K77" s="572"/>
      <c r="L77" s="572"/>
      <c r="M77" s="572"/>
      <c r="N77" s="572"/>
      <c r="O77" s="572"/>
      <c r="P77" s="573"/>
      <c r="Q77" s="51"/>
      <c r="T77" s="51"/>
    </row>
    <row r="78" spans="1:20" ht="27.75" customHeight="1" thickBot="1" x14ac:dyDescent="0.25">
      <c r="A78" s="51"/>
      <c r="B78" s="53" t="s">
        <v>84</v>
      </c>
      <c r="C78" s="574" t="s">
        <v>66</v>
      </c>
      <c r="D78" s="574"/>
      <c r="E78" s="574"/>
      <c r="F78" s="574"/>
      <c r="G78" s="574"/>
      <c r="H78" s="574"/>
      <c r="I78" s="574"/>
      <c r="J78" s="574"/>
      <c r="K78" s="574"/>
      <c r="L78" s="574"/>
      <c r="M78" s="574"/>
      <c r="N78" s="574"/>
      <c r="O78" s="574"/>
      <c r="P78" s="575"/>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8" t="s">
        <v>321</v>
      </c>
      <c r="S129" s="95"/>
    </row>
    <row r="130" spans="2:20" s="50" customFormat="1" x14ac:dyDescent="0.2">
      <c r="B130" s="248" t="s">
        <v>315</v>
      </c>
      <c r="S130" s="95"/>
    </row>
    <row r="131" spans="2:20" s="50" customFormat="1" x14ac:dyDescent="0.2">
      <c r="B131" s="248" t="s">
        <v>316</v>
      </c>
      <c r="S131" s="95"/>
    </row>
    <row r="132" spans="2:20" s="50" customFormat="1" x14ac:dyDescent="0.2">
      <c r="B132" s="248" t="s">
        <v>317</v>
      </c>
      <c r="S132" s="95"/>
    </row>
    <row r="133" spans="2:20" s="50" customFormat="1" ht="15" customHeight="1" x14ac:dyDescent="0.2">
      <c r="B133" s="249" t="s">
        <v>318</v>
      </c>
      <c r="S133" s="95"/>
    </row>
    <row r="134" spans="2:20" s="50" customFormat="1" ht="16.5" customHeight="1" x14ac:dyDescent="0.2">
      <c r="B134" s="59" t="s">
        <v>319</v>
      </c>
      <c r="S134" s="95"/>
    </row>
    <row r="135" spans="2:20" s="50" customFormat="1" ht="18" customHeight="1" x14ac:dyDescent="0.2">
      <c r="B135" s="59" t="s">
        <v>320</v>
      </c>
      <c r="S135" s="95"/>
    </row>
    <row r="136" spans="2:20" s="50" customFormat="1" x14ac:dyDescent="0.2">
      <c r="B136" s="59" t="s">
        <v>114</v>
      </c>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t="s">
        <v>68</v>
      </c>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7">
    <mergeCell ref="C77:P77"/>
    <mergeCell ref="C78:P78"/>
    <mergeCell ref="D28:G28"/>
    <mergeCell ref="B52:P67"/>
    <mergeCell ref="A68:Q68"/>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 ref="B69:B76"/>
    <mergeCell ref="C69:P69"/>
    <mergeCell ref="C70:P70"/>
    <mergeCell ref="C73:P73"/>
    <mergeCell ref="C74:P74"/>
    <mergeCell ref="C75:P75"/>
    <mergeCell ref="C76:P76"/>
    <mergeCell ref="C71:P72"/>
  </mergeCells>
  <conditionalFormatting sqref="S2">
    <cfRule type="cellIs" dxfId="49" priority="44" stopIfTrue="1" operator="greaterThanOrEqual">
      <formula>0.95</formula>
    </cfRule>
  </conditionalFormatting>
  <conditionalFormatting sqref="F49">
    <cfRule type="cellIs" dxfId="48" priority="25" stopIfTrue="1" operator="equal">
      <formula>"0"</formula>
    </cfRule>
    <cfRule type="cellIs" dxfId="47" priority="26" stopIfTrue="1" operator="lessThanOrEqual">
      <formula>$S$5</formula>
    </cfRule>
    <cfRule type="cellIs" dxfId="46" priority="27" stopIfTrue="1" operator="between">
      <formula>$S$4</formula>
      <formula>$S$3</formula>
    </cfRule>
    <cfRule type="cellIs" dxfId="33" priority="28" stopIfTrue="1" operator="greaterThanOrEqual">
      <formula>$S$2</formula>
    </cfRule>
  </conditionalFormatting>
  <conditionalFormatting sqref="I49">
    <cfRule type="cellIs" dxfId="45" priority="13" stopIfTrue="1" operator="equal">
      <formula>"0"</formula>
    </cfRule>
    <cfRule type="cellIs" dxfId="44" priority="14" stopIfTrue="1" operator="lessThanOrEqual">
      <formula>$S$5</formula>
    </cfRule>
    <cfRule type="cellIs" dxfId="43" priority="15" stopIfTrue="1" operator="between">
      <formula>$S$4</formula>
      <formula>$S$3</formula>
    </cfRule>
    <cfRule type="cellIs" dxfId="32" priority="16" stopIfTrue="1" operator="greaterThanOrEqual">
      <formula>$S$2</formula>
    </cfRule>
  </conditionalFormatting>
  <conditionalFormatting sqref="L49">
    <cfRule type="cellIs" dxfId="42" priority="9" stopIfTrue="1" operator="equal">
      <formula>"0"</formula>
    </cfRule>
    <cfRule type="cellIs" dxfId="41" priority="10" stopIfTrue="1" operator="lessThanOrEqual">
      <formula>$S$5</formula>
    </cfRule>
    <cfRule type="cellIs" dxfId="40" priority="11" stopIfTrue="1" operator="between">
      <formula>$S$4</formula>
      <formula>$S$3</formula>
    </cfRule>
    <cfRule type="cellIs" dxfId="31" priority="12" stopIfTrue="1" operator="greaterThanOrEqual">
      <formula>$S$2</formula>
    </cfRule>
  </conditionalFormatting>
  <conditionalFormatting sqref="O49">
    <cfRule type="cellIs" dxfId="39" priority="5" stopIfTrue="1" operator="equal">
      <formula>"0"</formula>
    </cfRule>
    <cfRule type="cellIs" dxfId="38" priority="6" stopIfTrue="1" operator="lessThanOrEqual">
      <formula>$S$5</formula>
    </cfRule>
    <cfRule type="cellIs" dxfId="37" priority="7" stopIfTrue="1" operator="between">
      <formula>$S$4</formula>
      <formula>$S$3</formula>
    </cfRule>
    <cfRule type="cellIs" dxfId="30" priority="8" stopIfTrue="1" operator="greaterThanOrEqual">
      <formula>$S$2</formula>
    </cfRule>
  </conditionalFormatting>
  <conditionalFormatting sqref="P49">
    <cfRule type="cellIs" dxfId="36" priority="1" stopIfTrue="1" operator="equal">
      <formula>"0"</formula>
    </cfRule>
    <cfRule type="cellIs" dxfId="35" priority="2" stopIfTrue="1" operator="lessThanOrEqual">
      <formula>$S$5</formula>
    </cfRule>
    <cfRule type="cellIs" dxfId="34" priority="3" stopIfTrue="1" operator="between">
      <formula>$S$4</formula>
      <formula>$S$3</formula>
    </cfRule>
    <cfRule type="cellIs" dxfId="29" priority="4" stopIfTrue="1" operator="greaterThanOrEqual">
      <formula>$S$2</formula>
    </cfRule>
  </conditionalFormatting>
  <dataValidations disablePrompts="1" count="7">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$B$170:$B$173</formula1>
    </dataValidation>
    <dataValidation type="list" allowBlank="1" showInputMessage="1" showErrorMessage="1" sqref="B129:B135">
      <formula1>$B$129:$B$135</formula1>
    </dataValidation>
  </dataValidation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V146"/>
  <sheetViews>
    <sheetView topLeftCell="O1" zoomScale="70" zoomScaleNormal="70" workbookViewId="0">
      <selection activeCell="Z10" sqref="Z10:Z11"/>
    </sheetView>
  </sheetViews>
  <sheetFormatPr baseColWidth="10" defaultRowHeight="30" customHeight="1" x14ac:dyDescent="0.2"/>
  <cols>
    <col min="1" max="1" width="28.5703125" style="82" customWidth="1"/>
    <col min="2" max="2" width="27" style="75" bestFit="1" customWidth="1"/>
    <col min="3" max="3" width="10.7109375" style="75" customWidth="1"/>
    <col min="4" max="4" width="14.85546875" style="75" customWidth="1"/>
    <col min="5" max="5" width="13" style="75" customWidth="1"/>
    <col min="6" max="8" width="10.7109375" style="75" customWidth="1"/>
    <col min="9" max="9" width="15.85546875" style="75" customWidth="1"/>
    <col min="10" max="10" width="12.7109375" style="75" customWidth="1"/>
    <col min="11" max="16" width="10.7109375" style="75" customWidth="1"/>
    <col min="17" max="18" width="12.7109375" style="75" customWidth="1"/>
    <col min="19" max="19" width="8.7109375" style="75" customWidth="1"/>
    <col min="20" max="20" width="10.28515625" style="75" customWidth="1"/>
    <col min="21" max="21" width="13.85546875" style="75" customWidth="1"/>
    <col min="22" max="22" width="11.28515625" style="75" customWidth="1"/>
    <col min="23" max="23" width="14.42578125" style="75" customWidth="1"/>
    <col min="24" max="24" width="8.7109375" style="75" customWidth="1"/>
    <col min="25" max="26" width="15.7109375" style="75" customWidth="1"/>
    <col min="27" max="27" width="8.7109375" style="75" customWidth="1"/>
    <col min="28" max="28" width="9.5703125" style="75" customWidth="1"/>
    <col min="29" max="29" width="8.7109375" style="75" customWidth="1"/>
    <col min="30" max="30" width="10.140625" style="75" customWidth="1"/>
    <col min="31" max="31" width="8.7109375" style="75" customWidth="1"/>
    <col min="32" max="32" width="10.140625" style="75" customWidth="1"/>
    <col min="33" max="36" width="15.7109375" style="75" customWidth="1"/>
    <col min="37" max="37" width="5.28515625" style="75" customWidth="1"/>
    <col min="38" max="38" width="10.7109375" style="75" customWidth="1"/>
    <col min="39" max="39" width="84" style="75" customWidth="1"/>
    <col min="40" max="42" width="11.42578125" style="107"/>
    <col min="43" max="43" width="11.42578125" style="95" hidden="1" customWidth="1"/>
    <col min="44" max="44" width="11.42578125" style="107"/>
    <col min="45" max="16384" width="11.42578125" style="75"/>
  </cols>
  <sheetData>
    <row r="1" spans="1:48" ht="30" customHeight="1" x14ac:dyDescent="0.25">
      <c r="A1" s="671"/>
      <c r="B1" s="666" t="s">
        <v>56</v>
      </c>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c r="AG1" s="667"/>
      <c r="AH1" s="667"/>
      <c r="AI1" s="667"/>
      <c r="AJ1" s="667"/>
      <c r="AK1" s="668"/>
      <c r="AL1" s="594" t="str">
        <f>+EfectividadInducción!N2</f>
        <v>Código: GC-F-006</v>
      </c>
      <c r="AM1" s="595"/>
      <c r="AN1" s="106"/>
      <c r="AO1" s="106"/>
      <c r="AR1" s="106"/>
      <c r="AS1" s="72"/>
      <c r="AT1" s="72"/>
      <c r="AU1" s="73"/>
      <c r="AV1" s="74"/>
    </row>
    <row r="2" spans="1:48" s="52" customFormat="1" ht="30" customHeight="1" x14ac:dyDescent="0.25">
      <c r="A2" s="671"/>
      <c r="B2" s="666" t="s">
        <v>87</v>
      </c>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668"/>
      <c r="AL2" s="594" t="str">
        <f>+EfectividadInducción!N3</f>
        <v>Fecha: 14 de junio de 2019</v>
      </c>
      <c r="AM2" s="595"/>
      <c r="AN2" s="108"/>
      <c r="AO2" s="108"/>
      <c r="AP2" s="109"/>
      <c r="AQ2" s="116">
        <f>+EfectividadInducción!S2</f>
        <v>0.95</v>
      </c>
      <c r="AR2" s="108"/>
      <c r="AS2" s="76"/>
      <c r="AT2" s="76"/>
      <c r="AU2" s="77"/>
      <c r="AV2" s="78"/>
    </row>
    <row r="3" spans="1:48" s="52" customFormat="1" ht="30" customHeight="1" x14ac:dyDescent="0.25">
      <c r="A3" s="671"/>
      <c r="B3" s="666" t="s">
        <v>89</v>
      </c>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8"/>
      <c r="AL3" s="594" t="str">
        <f>+EfectividadInducción!N4</f>
        <v>Versión 004</v>
      </c>
      <c r="AM3" s="595"/>
      <c r="AN3" s="108"/>
      <c r="AO3" s="108"/>
      <c r="AP3" s="109"/>
      <c r="AQ3" s="96">
        <f>+EfectividadInducción!S3</f>
        <v>0.94444899999999998</v>
      </c>
      <c r="AR3" s="108"/>
      <c r="AS3" s="76"/>
      <c r="AT3" s="76"/>
      <c r="AU3" s="77"/>
      <c r="AV3" s="78"/>
    </row>
    <row r="4" spans="1:48" s="52" customFormat="1" ht="30" customHeight="1" x14ac:dyDescent="0.25">
      <c r="A4" s="671"/>
      <c r="B4" s="666" t="s">
        <v>91</v>
      </c>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c r="AK4" s="668"/>
      <c r="AL4" s="595" t="str">
        <f>+EfectividadInducción!N5</f>
        <v>Pagina 1 de 1</v>
      </c>
      <c r="AM4" s="595"/>
      <c r="AN4" s="110"/>
      <c r="AO4" s="110"/>
      <c r="AP4" s="109"/>
      <c r="AQ4" s="96">
        <f>+EfectividadInducción!S5</f>
        <v>0.84444900000000001</v>
      </c>
      <c r="AR4" s="110"/>
      <c r="AS4" s="79"/>
      <c r="AT4" s="79"/>
      <c r="AU4" s="77"/>
      <c r="AV4" s="78"/>
    </row>
    <row r="5" spans="1:48" s="52" customFormat="1" ht="18" x14ac:dyDescent="0.25">
      <c r="A5" s="99"/>
      <c r="B5" s="100"/>
      <c r="C5" s="100"/>
      <c r="D5" s="100"/>
      <c r="E5" s="100"/>
      <c r="F5" s="100"/>
      <c r="G5" s="100"/>
      <c r="H5" s="100"/>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2"/>
      <c r="AL5" s="102"/>
      <c r="AM5" s="102"/>
      <c r="AN5" s="110"/>
      <c r="AO5" s="110"/>
      <c r="AP5" s="109"/>
      <c r="AQ5" s="96">
        <f>+EfectividadInducción!S4</f>
        <v>0.85</v>
      </c>
      <c r="AR5" s="110"/>
      <c r="AS5" s="79"/>
      <c r="AT5" s="79"/>
      <c r="AU5" s="77"/>
      <c r="AV5" s="78"/>
    </row>
    <row r="6" spans="1:48" s="195" customFormat="1" ht="30" customHeight="1" x14ac:dyDescent="0.2">
      <c r="A6" s="196" t="s">
        <v>0</v>
      </c>
      <c r="B6" s="192"/>
      <c r="C6" s="192"/>
      <c r="D6" s="192"/>
      <c r="E6" s="192"/>
      <c r="F6" s="192"/>
      <c r="G6" s="192"/>
      <c r="H6" s="192"/>
      <c r="I6" s="778" t="str">
        <f>+EfectividadInducción!C12</f>
        <v>GESTION DEL TALENTO HUMANO</v>
      </c>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8"/>
      <c r="AL6" s="778"/>
      <c r="AM6" s="778"/>
      <c r="AN6" s="193"/>
      <c r="AO6" s="193"/>
      <c r="AP6" s="193"/>
      <c r="AQ6" s="194"/>
      <c r="AR6" s="193"/>
    </row>
    <row r="7" spans="1:48" s="52" customFormat="1" ht="11.25" customHeight="1" thickBot="1" x14ac:dyDescent="0.25">
      <c r="A7" s="10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9"/>
      <c r="AO7" s="109"/>
      <c r="AP7" s="109"/>
      <c r="AQ7" s="96"/>
      <c r="AR7" s="109"/>
    </row>
    <row r="8" spans="1:48" s="80" customFormat="1" ht="30" customHeight="1" x14ac:dyDescent="0.2">
      <c r="A8" s="782" t="s">
        <v>92</v>
      </c>
      <c r="B8" s="784" t="s">
        <v>20</v>
      </c>
      <c r="C8" s="779" t="str">
        <f>+EfectividadInducción!C14</f>
        <v xml:space="preserve">Efectividad de la Inducción Institucional </v>
      </c>
      <c r="D8" s="780"/>
      <c r="E8" s="780"/>
      <c r="F8" s="780"/>
      <c r="G8" s="780"/>
      <c r="H8" s="780"/>
      <c r="I8" s="780"/>
      <c r="J8" s="780"/>
      <c r="K8" s="780"/>
      <c r="L8" s="780"/>
      <c r="M8" s="780"/>
      <c r="N8" s="780"/>
      <c r="O8" s="780"/>
      <c r="P8" s="780"/>
      <c r="Q8" s="780"/>
      <c r="R8" s="780"/>
      <c r="S8" s="780"/>
      <c r="T8" s="780"/>
      <c r="U8" s="780"/>
      <c r="V8" s="780"/>
      <c r="W8" s="780"/>
      <c r="X8" s="780"/>
      <c r="Y8" s="780"/>
      <c r="Z8" s="780"/>
      <c r="AA8" s="780"/>
      <c r="AB8" s="780"/>
      <c r="AC8" s="780"/>
      <c r="AD8" s="780"/>
      <c r="AE8" s="780"/>
      <c r="AF8" s="780"/>
      <c r="AG8" s="780"/>
      <c r="AH8" s="780"/>
      <c r="AI8" s="780"/>
      <c r="AJ8" s="781"/>
      <c r="AK8" s="784" t="s">
        <v>94</v>
      </c>
      <c r="AL8" s="784"/>
      <c r="AM8" s="792"/>
      <c r="AN8" s="111"/>
      <c r="AO8" s="111"/>
      <c r="AP8" s="111"/>
      <c r="AQ8" s="95"/>
      <c r="AR8" s="111"/>
    </row>
    <row r="9" spans="1:48" s="81" customFormat="1" ht="30" customHeight="1" x14ac:dyDescent="0.2">
      <c r="A9" s="783"/>
      <c r="B9" s="785"/>
      <c r="C9" s="260" t="s">
        <v>199</v>
      </c>
      <c r="D9" s="260" t="s">
        <v>93</v>
      </c>
      <c r="E9" s="260" t="s">
        <v>200</v>
      </c>
      <c r="F9" s="260" t="s">
        <v>93</v>
      </c>
      <c r="G9" s="260" t="s">
        <v>201</v>
      </c>
      <c r="H9" s="260" t="s">
        <v>93</v>
      </c>
      <c r="I9" s="260" t="s">
        <v>192</v>
      </c>
      <c r="J9" s="260" t="s">
        <v>93</v>
      </c>
      <c r="K9" s="260" t="s">
        <v>202</v>
      </c>
      <c r="L9" s="260" t="s">
        <v>93</v>
      </c>
      <c r="M9" s="260" t="s">
        <v>203</v>
      </c>
      <c r="N9" s="260" t="s">
        <v>93</v>
      </c>
      <c r="O9" s="260" t="s">
        <v>204</v>
      </c>
      <c r="P9" s="260" t="s">
        <v>93</v>
      </c>
      <c r="Q9" s="260" t="s">
        <v>193</v>
      </c>
      <c r="R9" s="260" t="s">
        <v>93</v>
      </c>
      <c r="S9" s="260" t="s">
        <v>205</v>
      </c>
      <c r="T9" s="260" t="s">
        <v>93</v>
      </c>
      <c r="U9" s="260" t="s">
        <v>206</v>
      </c>
      <c r="V9" s="260" t="s">
        <v>93</v>
      </c>
      <c r="W9" s="260" t="s">
        <v>207</v>
      </c>
      <c r="X9" s="260" t="s">
        <v>93</v>
      </c>
      <c r="Y9" s="260" t="s">
        <v>194</v>
      </c>
      <c r="Z9" s="260" t="s">
        <v>93</v>
      </c>
      <c r="AA9" s="260" t="s">
        <v>208</v>
      </c>
      <c r="AB9" s="260" t="s">
        <v>93</v>
      </c>
      <c r="AC9" s="260" t="s">
        <v>209</v>
      </c>
      <c r="AD9" s="260" t="s">
        <v>93</v>
      </c>
      <c r="AE9" s="260" t="s">
        <v>210</v>
      </c>
      <c r="AF9" s="260" t="s">
        <v>93</v>
      </c>
      <c r="AG9" s="260" t="s">
        <v>195</v>
      </c>
      <c r="AH9" s="260" t="s">
        <v>93</v>
      </c>
      <c r="AI9" s="260" t="s">
        <v>10</v>
      </c>
      <c r="AJ9" s="260" t="s">
        <v>93</v>
      </c>
      <c r="AK9" s="793"/>
      <c r="AL9" s="793"/>
      <c r="AM9" s="794"/>
      <c r="AN9" s="112"/>
      <c r="AO9" s="112"/>
      <c r="AP9" s="112"/>
      <c r="AQ9" s="95"/>
      <c r="AR9" s="112"/>
    </row>
    <row r="10" spans="1:48" s="52" customFormat="1" ht="147.75" customHeight="1" thickBot="1" x14ac:dyDescent="0.25">
      <c r="A10" s="788" t="s">
        <v>273</v>
      </c>
      <c r="B10" s="261" t="str">
        <f>+EfectividadInducción!B40</f>
        <v xml:space="preserve">Sumatoria de calificaciones en inducción institucional </v>
      </c>
      <c r="C10" s="262">
        <f>SUM(97+96+98+100)</f>
        <v>391</v>
      </c>
      <c r="D10" s="776">
        <f>IF(C10=0,"0",C10/C11)</f>
        <v>97.75</v>
      </c>
      <c r="E10" s="262">
        <f>SUM(97+95+95+98+97+98+98+97+96)</f>
        <v>871</v>
      </c>
      <c r="F10" s="776">
        <f>IF(E10=0,"0",E10/E11)</f>
        <v>96.777777777777771</v>
      </c>
      <c r="G10" s="262">
        <f>SUM(95+97+98+100)</f>
        <v>390</v>
      </c>
      <c r="H10" s="776">
        <f>IF(G10=0,"0",G10/G11)</f>
        <v>97.5</v>
      </c>
      <c r="I10" s="263">
        <f>C10+E10+G10</f>
        <v>1652</v>
      </c>
      <c r="J10" s="790">
        <f>IF(I10=0,"0",I10/I11)</f>
        <v>97.17647058823529</v>
      </c>
      <c r="K10" s="264">
        <f>SUM(95+97+99+95)</f>
        <v>386</v>
      </c>
      <c r="L10" s="776">
        <f>IF(K10=0,"0",K10/K11)</f>
        <v>96.5</v>
      </c>
      <c r="M10" s="264">
        <f>SUM(96+97+97+97+99)</f>
        <v>486</v>
      </c>
      <c r="N10" s="776">
        <f>IF(M10=0,"0",M10/M11)</f>
        <v>97.2</v>
      </c>
      <c r="O10" s="264">
        <f>SUM(97+96)</f>
        <v>193</v>
      </c>
      <c r="P10" s="776">
        <f>IF(O10=0,"0",O10/O11)</f>
        <v>96.5</v>
      </c>
      <c r="Q10" s="263">
        <f>K10+M10+O10</f>
        <v>1065</v>
      </c>
      <c r="R10" s="790">
        <f>IF(Q10=0,"0",Q10/Q11)</f>
        <v>96.818181818181813</v>
      </c>
      <c r="S10" s="264">
        <v>0</v>
      </c>
      <c r="T10" s="776" t="str">
        <f>IF(S10=0,"0",S10/S11)</f>
        <v>0</v>
      </c>
      <c r="U10" s="264">
        <f>SUM(99+99)</f>
        <v>198</v>
      </c>
      <c r="V10" s="776">
        <f>IF(U10=0,"0",U10/U11)</f>
        <v>99</v>
      </c>
      <c r="W10" s="264">
        <f>SUM(96+97)</f>
        <v>193</v>
      </c>
      <c r="X10" s="776">
        <f>IF(W10=0,"0",W10/W11)</f>
        <v>96.5</v>
      </c>
      <c r="Y10" s="263">
        <f>S10+U10+W10</f>
        <v>391</v>
      </c>
      <c r="Z10" s="790">
        <f>IF(Y10=0,"0",Y10/Y11)</f>
        <v>97.75</v>
      </c>
      <c r="AA10" s="264">
        <v>0</v>
      </c>
      <c r="AB10" s="776" t="str">
        <f>IF(AA10=0,"0",AA10/AA11)</f>
        <v>0</v>
      </c>
      <c r="AC10" s="264"/>
      <c r="AD10" s="776" t="str">
        <f>IF(AC10=0,"0",AC10/AC11)</f>
        <v>0</v>
      </c>
      <c r="AE10" s="265"/>
      <c r="AF10" s="776" t="str">
        <f>IF(AE10=0,"0",AE10/AE11)</f>
        <v>0</v>
      </c>
      <c r="AG10" s="266">
        <f>AA10+AC10+AE10</f>
        <v>0</v>
      </c>
      <c r="AH10" s="790" t="str">
        <f>IF(AG10=0,"0",AG10/AG11)</f>
        <v>0</v>
      </c>
      <c r="AI10" s="267">
        <f>I10+Q10+Y10+AG10</f>
        <v>3108</v>
      </c>
      <c r="AJ10" s="786">
        <f>IF(AI10=0,"0",AI10/AI11)</f>
        <v>97.125</v>
      </c>
      <c r="AK10" s="795"/>
      <c r="AL10" s="795"/>
      <c r="AM10" s="796"/>
      <c r="AN10" s="109"/>
      <c r="AO10" s="109"/>
      <c r="AP10" s="109"/>
      <c r="AQ10" s="95"/>
      <c r="AR10" s="109"/>
    </row>
    <row r="11" spans="1:48" s="52" customFormat="1" ht="142.5" customHeight="1" thickBot="1" x14ac:dyDescent="0.25">
      <c r="A11" s="789"/>
      <c r="B11" s="268" t="str">
        <f>+EfectividadInducción!B41</f>
        <v>Número de servidores posesionados</v>
      </c>
      <c r="C11" s="269">
        <v>4</v>
      </c>
      <c r="D11" s="777"/>
      <c r="E11" s="269">
        <v>9</v>
      </c>
      <c r="F11" s="777"/>
      <c r="G11" s="269">
        <v>4</v>
      </c>
      <c r="H11" s="777"/>
      <c r="I11" s="270">
        <f>C11+E11+G11</f>
        <v>17</v>
      </c>
      <c r="J11" s="791"/>
      <c r="K11" s="271">
        <v>4</v>
      </c>
      <c r="L11" s="777"/>
      <c r="M11" s="271">
        <v>5</v>
      </c>
      <c r="N11" s="777"/>
      <c r="O11" s="271">
        <v>2</v>
      </c>
      <c r="P11" s="777"/>
      <c r="Q11" s="270">
        <f>K11+M11+O11</f>
        <v>11</v>
      </c>
      <c r="R11" s="791"/>
      <c r="S11" s="271">
        <v>0</v>
      </c>
      <c r="T11" s="777"/>
      <c r="U11" s="271">
        <v>2</v>
      </c>
      <c r="V11" s="777"/>
      <c r="W11" s="271">
        <v>2</v>
      </c>
      <c r="X11" s="777"/>
      <c r="Y11" s="272">
        <f>S11+U11+W11</f>
        <v>4</v>
      </c>
      <c r="Z11" s="791"/>
      <c r="AA11" s="271">
        <v>0</v>
      </c>
      <c r="AB11" s="777"/>
      <c r="AC11" s="273"/>
      <c r="AD11" s="777"/>
      <c r="AE11" s="274"/>
      <c r="AF11" s="777"/>
      <c r="AG11" s="275">
        <f>AA11+AC11+AE11</f>
        <v>0</v>
      </c>
      <c r="AH11" s="791"/>
      <c r="AI11" s="276">
        <f>I11+Q11+Y11+AG11</f>
        <v>32</v>
      </c>
      <c r="AJ11" s="787"/>
      <c r="AK11" s="795"/>
      <c r="AL11" s="795"/>
      <c r="AM11" s="796"/>
      <c r="AN11" s="109"/>
      <c r="AO11" s="109"/>
      <c r="AP11" s="109"/>
      <c r="AQ11" s="95"/>
      <c r="AR11" s="109"/>
    </row>
    <row r="12" spans="1:48" ht="30" customHeight="1" x14ac:dyDescent="0.2">
      <c r="B12" s="73"/>
      <c r="C12" s="73"/>
      <c r="D12" s="73"/>
      <c r="E12" s="73"/>
      <c r="F12" s="73"/>
      <c r="G12" s="73"/>
      <c r="H12" s="7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row>
    <row r="13" spans="1:48" ht="30" customHeight="1" x14ac:dyDescent="0.2">
      <c r="AB13"/>
      <c r="AI13" s="75">
        <f>+AI10/AI11</f>
        <v>97.125</v>
      </c>
    </row>
    <row r="14" spans="1:48" ht="30" customHeight="1" x14ac:dyDescent="0.2">
      <c r="AB14"/>
    </row>
    <row r="15" spans="1:48" ht="30" customHeight="1" x14ac:dyDescent="0.2">
      <c r="AB15"/>
    </row>
    <row r="16" spans="1:48" ht="30" customHeight="1" x14ac:dyDescent="0.2">
      <c r="AB16"/>
    </row>
    <row r="17" spans="28:28" ht="30" customHeight="1" x14ac:dyDescent="0.2">
      <c r="AB17"/>
    </row>
    <row r="18" spans="28:28" ht="30" customHeight="1" x14ac:dyDescent="0.2">
      <c r="AB18"/>
    </row>
    <row r="66" spans="43:43" ht="30" customHeight="1" x14ac:dyDescent="0.2">
      <c r="AQ66" s="97"/>
    </row>
    <row r="136" spans="43:43" ht="30" customHeight="1" x14ac:dyDescent="0.2">
      <c r="AQ136" s="98"/>
    </row>
    <row r="137" spans="43:43" ht="30" customHeight="1" x14ac:dyDescent="0.2">
      <c r="AQ137" s="98"/>
    </row>
    <row r="138" spans="43:43" ht="30" customHeight="1" x14ac:dyDescent="0.2">
      <c r="AQ138" s="98"/>
    </row>
    <row r="139" spans="43:43" ht="30" customHeight="1" x14ac:dyDescent="0.2">
      <c r="AQ139" s="98"/>
    </row>
    <row r="140" spans="43:43" ht="30" customHeight="1" x14ac:dyDescent="0.2">
      <c r="AQ140" s="98"/>
    </row>
    <row r="141" spans="43:43" ht="30" customHeight="1" x14ac:dyDescent="0.2">
      <c r="AQ141" s="98"/>
    </row>
    <row r="142" spans="43:43" ht="30" customHeight="1" x14ac:dyDescent="0.2">
      <c r="AQ142" s="98"/>
    </row>
    <row r="143" spans="43:43" ht="30" customHeight="1" x14ac:dyDescent="0.2">
      <c r="AQ143" s="98"/>
    </row>
    <row r="144" spans="43:43" ht="30" customHeight="1" x14ac:dyDescent="0.2">
      <c r="AQ144" s="98"/>
    </row>
    <row r="145" spans="43:43" ht="30" customHeight="1" x14ac:dyDescent="0.2">
      <c r="AQ145" s="98"/>
    </row>
    <row r="146" spans="43:43" ht="30" customHeight="1" x14ac:dyDescent="0.2">
      <c r="AQ146" s="98"/>
    </row>
  </sheetData>
  <sheetProtection formatCells="0" formatColumns="0" formatRows="0" insertRows="0"/>
  <mergeCells count="34">
    <mergeCell ref="AB10:AB11"/>
    <mergeCell ref="AD10:AD11"/>
    <mergeCell ref="AK8:AM9"/>
    <mergeCell ref="AH10:AH11"/>
    <mergeCell ref="AK10:AM10"/>
    <mergeCell ref="AK11:AM11"/>
    <mergeCell ref="J10:J11"/>
    <mergeCell ref="R10:R11"/>
    <mergeCell ref="Z10:Z11"/>
    <mergeCell ref="N10:N11"/>
    <mergeCell ref="P10:P11"/>
    <mergeCell ref="T10:T11"/>
    <mergeCell ref="V10:V11"/>
    <mergeCell ref="X10:X11"/>
    <mergeCell ref="AL3:AM3"/>
    <mergeCell ref="B4:AK4"/>
    <mergeCell ref="AL4:AM4"/>
    <mergeCell ref="A8:A9"/>
    <mergeCell ref="B8:B9"/>
    <mergeCell ref="AJ10:AJ11"/>
    <mergeCell ref="D10:D11"/>
    <mergeCell ref="F10:F11"/>
    <mergeCell ref="AF10:AF11"/>
    <mergeCell ref="A10:A11"/>
    <mergeCell ref="H10:H11"/>
    <mergeCell ref="I6:AM6"/>
    <mergeCell ref="C8:AJ8"/>
    <mergeCell ref="L10:L11"/>
    <mergeCell ref="A1:A4"/>
    <mergeCell ref="B1:AK1"/>
    <mergeCell ref="AL1:AM1"/>
    <mergeCell ref="B2:AK2"/>
    <mergeCell ref="AL2:AM2"/>
    <mergeCell ref="B3:AK3"/>
  </mergeCells>
  <conditionalFormatting sqref="AJ10">
    <cfRule type="cellIs" dxfId="28" priority="1" stopIfTrue="1" operator="equal">
      <formula>"0"</formula>
    </cfRule>
    <cfRule type="cellIs" dxfId="27" priority="2" stopIfTrue="1" operator="lessThanOrEqual">
      <formula>$AQ$5</formula>
    </cfRule>
    <cfRule type="cellIs" dxfId="26" priority="3" stopIfTrue="1" operator="greaterThanOrEqual">
      <formula>$AQ$2</formula>
    </cfRule>
    <cfRule type="cellIs" dxfId="25" priority="4" stopIfTrue="1" operator="between">
      <formula>$AQ$4</formula>
      <formula>$AQ$3</formula>
    </cfRule>
  </conditionalFormatting>
  <pageMargins left="0.7" right="0.7" top="0.75" bottom="0.75" header="0.3" footer="0.3"/>
  <pageSetup orientation="portrait" r:id="rId1"/>
  <ignoredErrors>
    <ignoredError sqref="D11 Z10 D10 J10 F11 H11 F10 H10 P11 L11 N11 L10 P10 N10 Z11 AB11 AB10 AD10 AD11 AF10 AF11 J11" unlockedFormula="1"/>
    <ignoredError sqref="AH10 R10 R11 T11 T10 V11 V10 X11 X10 AH11" formula="1" unlocked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181"/>
  <sheetViews>
    <sheetView topLeftCell="A74" zoomScale="85" zoomScaleNormal="85" workbookViewId="0">
      <selection activeCell="Q77" sqref="Q77"/>
    </sheetView>
  </sheetViews>
  <sheetFormatPr baseColWidth="10" defaultRowHeight="12.75" x14ac:dyDescent="0.2"/>
  <cols>
    <col min="1" max="1" width="3" style="49" customWidth="1"/>
    <col min="2" max="2" width="30" style="49" customWidth="1"/>
    <col min="3" max="3" width="16.7109375" style="49" customWidth="1"/>
    <col min="4" max="4" width="5.8554687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28515625" style="49" customWidth="1"/>
    <col min="17" max="18" width="11.7109375" style="49" customWidth="1"/>
    <col min="19" max="19" width="15.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43"/>
      <c r="C2" s="446" t="s">
        <v>56</v>
      </c>
      <c r="D2" s="447"/>
      <c r="E2" s="447"/>
      <c r="F2" s="447"/>
      <c r="G2" s="447"/>
      <c r="H2" s="447"/>
      <c r="I2" s="447"/>
      <c r="J2" s="447"/>
      <c r="K2" s="447"/>
      <c r="L2" s="447"/>
      <c r="M2" s="448"/>
      <c r="N2" s="449" t="s">
        <v>178</v>
      </c>
      <c r="O2" s="450"/>
      <c r="P2" s="451"/>
      <c r="S2" s="158">
        <v>0.85</v>
      </c>
    </row>
    <row r="3" spans="1:19" ht="15.75" customHeight="1" x14ac:dyDescent="0.2">
      <c r="B3" s="444"/>
      <c r="C3" s="452" t="s">
        <v>58</v>
      </c>
      <c r="D3" s="453"/>
      <c r="E3" s="453"/>
      <c r="F3" s="453"/>
      <c r="G3" s="453"/>
      <c r="H3" s="453"/>
      <c r="I3" s="453"/>
      <c r="J3" s="453"/>
      <c r="K3" s="453"/>
      <c r="L3" s="453"/>
      <c r="M3" s="454"/>
      <c r="N3" s="455" t="s">
        <v>269</v>
      </c>
      <c r="O3" s="456"/>
      <c r="P3" s="457"/>
      <c r="S3" s="158">
        <v>0.84</v>
      </c>
    </row>
    <row r="4" spans="1:19" ht="15.75" customHeight="1" x14ac:dyDescent="0.2">
      <c r="B4" s="444"/>
      <c r="C4" s="452" t="s">
        <v>59</v>
      </c>
      <c r="D4" s="453"/>
      <c r="E4" s="453"/>
      <c r="F4" s="453"/>
      <c r="G4" s="453"/>
      <c r="H4" s="453"/>
      <c r="I4" s="453"/>
      <c r="J4" s="453"/>
      <c r="K4" s="453"/>
      <c r="L4" s="453"/>
      <c r="M4" s="454"/>
      <c r="N4" s="455" t="s">
        <v>179</v>
      </c>
      <c r="O4" s="456"/>
      <c r="P4" s="457"/>
      <c r="S4" s="158">
        <v>0.75</v>
      </c>
    </row>
    <row r="5" spans="1:19" ht="16.5" customHeight="1" thickBot="1" x14ac:dyDescent="0.25">
      <c r="B5" s="445"/>
      <c r="C5" s="458" t="s">
        <v>60</v>
      </c>
      <c r="D5" s="459"/>
      <c r="E5" s="459"/>
      <c r="F5" s="459"/>
      <c r="G5" s="459"/>
      <c r="H5" s="459"/>
      <c r="I5" s="459"/>
      <c r="J5" s="459"/>
      <c r="K5" s="459"/>
      <c r="L5" s="459"/>
      <c r="M5" s="460"/>
      <c r="N5" s="461" t="s">
        <v>61</v>
      </c>
      <c r="O5" s="462"/>
      <c r="P5" s="463"/>
      <c r="S5" s="158">
        <v>0.74</v>
      </c>
    </row>
    <row r="6" spans="1:19" ht="13.5" thickBot="1" x14ac:dyDescent="0.25">
      <c r="B6" s="85"/>
      <c r="C6" s="85"/>
      <c r="D6" s="85"/>
      <c r="E6" s="85"/>
      <c r="F6" s="85"/>
      <c r="G6" s="85"/>
      <c r="H6" s="85"/>
      <c r="I6" s="85"/>
      <c r="J6" s="85"/>
      <c r="K6" s="85"/>
      <c r="L6" s="85"/>
      <c r="M6" s="85"/>
      <c r="N6" s="85"/>
      <c r="O6" s="85"/>
      <c r="P6" s="85"/>
    </row>
    <row r="7" spans="1:19" x14ac:dyDescent="0.2">
      <c r="A7" s="51"/>
      <c r="B7" s="464" t="s">
        <v>65</v>
      </c>
      <c r="C7" s="465"/>
      <c r="D7" s="465"/>
      <c r="E7" s="465"/>
      <c r="F7" s="465"/>
      <c r="G7" s="465"/>
      <c r="H7" s="465"/>
      <c r="I7" s="465"/>
      <c r="J7" s="465"/>
      <c r="K7" s="465"/>
      <c r="L7" s="465"/>
      <c r="M7" s="465"/>
      <c r="N7" s="465"/>
      <c r="O7" s="465"/>
      <c r="P7" s="466"/>
      <c r="Q7" s="51"/>
      <c r="S7" s="96"/>
    </row>
    <row r="8" spans="1:19" ht="13.5" thickBot="1" x14ac:dyDescent="0.25">
      <c r="A8" s="51"/>
      <c r="B8" s="467"/>
      <c r="C8" s="468"/>
      <c r="D8" s="468"/>
      <c r="E8" s="468"/>
      <c r="F8" s="468"/>
      <c r="G8" s="468"/>
      <c r="H8" s="468"/>
      <c r="I8" s="468"/>
      <c r="J8" s="468"/>
      <c r="K8" s="468"/>
      <c r="L8" s="468"/>
      <c r="M8" s="468"/>
      <c r="N8" s="468"/>
      <c r="O8" s="468"/>
      <c r="P8" s="469"/>
      <c r="Q8" s="51"/>
    </row>
    <row r="9" spans="1:19" ht="6.75" customHeight="1" thickBot="1" x14ac:dyDescent="0.25">
      <c r="A9" s="51"/>
      <c r="B9" s="470"/>
      <c r="C9" s="470"/>
      <c r="D9" s="470"/>
      <c r="E9" s="470"/>
      <c r="F9" s="470"/>
      <c r="G9" s="470"/>
      <c r="H9" s="470"/>
      <c r="I9" s="470"/>
      <c r="J9" s="470"/>
      <c r="K9" s="470"/>
      <c r="L9" s="470"/>
      <c r="M9" s="470"/>
      <c r="N9" s="470"/>
      <c r="O9" s="470"/>
      <c r="P9" s="470"/>
      <c r="Q9" s="51"/>
    </row>
    <row r="10" spans="1:19" ht="26.25" customHeight="1" thickBot="1" x14ac:dyDescent="0.25">
      <c r="A10" s="51"/>
      <c r="B10" s="86" t="s">
        <v>83</v>
      </c>
      <c r="C10" s="471">
        <v>2024</v>
      </c>
      <c r="D10" s="472"/>
      <c r="E10" s="472"/>
      <c r="F10" s="472"/>
      <c r="G10" s="472"/>
      <c r="H10" s="472"/>
      <c r="I10" s="473"/>
      <c r="J10" s="474" t="s">
        <v>1</v>
      </c>
      <c r="K10" s="475"/>
      <c r="L10" s="475"/>
      <c r="M10" s="475"/>
      <c r="N10" s="751" t="s">
        <v>184</v>
      </c>
      <c r="O10" s="752"/>
      <c r="P10" s="753"/>
      <c r="Q10" s="51"/>
    </row>
    <row r="11" spans="1:19" ht="4.5" customHeight="1" thickBot="1" x14ac:dyDescent="0.25">
      <c r="A11" s="51"/>
      <c r="B11" s="479"/>
      <c r="C11" s="480"/>
      <c r="D11" s="480"/>
      <c r="E11" s="480"/>
      <c r="F11" s="480"/>
      <c r="G11" s="480"/>
      <c r="H11" s="480"/>
      <c r="I11" s="480"/>
      <c r="J11" s="480"/>
      <c r="K11" s="480"/>
      <c r="L11" s="480"/>
      <c r="M11" s="480"/>
      <c r="N11" s="480"/>
      <c r="O11" s="480"/>
      <c r="P11" s="481"/>
      <c r="Q11" s="51"/>
    </row>
    <row r="12" spans="1:19" ht="13.5" thickBot="1" x14ac:dyDescent="0.25">
      <c r="A12" s="51"/>
      <c r="B12" s="60" t="s">
        <v>0</v>
      </c>
      <c r="C12" s="531" t="s">
        <v>171</v>
      </c>
      <c r="D12" s="531"/>
      <c r="E12" s="531"/>
      <c r="F12" s="531"/>
      <c r="G12" s="531"/>
      <c r="H12" s="531"/>
      <c r="I12" s="531"/>
      <c r="J12" s="531"/>
      <c r="K12" s="531"/>
      <c r="L12" s="531"/>
      <c r="M12" s="531"/>
      <c r="N12" s="531"/>
      <c r="O12" s="531"/>
      <c r="P12" s="532"/>
      <c r="Q12" s="51"/>
    </row>
    <row r="13" spans="1:19" ht="4.5" customHeight="1" thickBot="1" x14ac:dyDescent="0.25">
      <c r="A13" s="51"/>
      <c r="B13" s="484"/>
      <c r="C13" s="485"/>
      <c r="D13" s="485"/>
      <c r="E13" s="485"/>
      <c r="F13" s="485"/>
      <c r="G13" s="485"/>
      <c r="H13" s="485"/>
      <c r="I13" s="485"/>
      <c r="J13" s="485"/>
      <c r="K13" s="485"/>
      <c r="L13" s="485"/>
      <c r="M13" s="485"/>
      <c r="N13" s="485"/>
      <c r="O13" s="485"/>
      <c r="P13" s="486"/>
      <c r="Q13" s="51"/>
    </row>
    <row r="14" spans="1:19" ht="18" customHeight="1" thickBot="1" x14ac:dyDescent="0.25">
      <c r="A14" s="51"/>
      <c r="B14" s="60" t="s">
        <v>6</v>
      </c>
      <c r="C14" s="487" t="s">
        <v>274</v>
      </c>
      <c r="D14" s="488"/>
      <c r="E14" s="488"/>
      <c r="F14" s="488"/>
      <c r="G14" s="488"/>
      <c r="H14" s="488"/>
      <c r="I14" s="488"/>
      <c r="J14" s="488"/>
      <c r="K14" s="488"/>
      <c r="L14" s="488"/>
      <c r="M14" s="488"/>
      <c r="N14" s="488"/>
      <c r="O14" s="488"/>
      <c r="P14" s="489"/>
      <c r="Q14" s="51"/>
    </row>
    <row r="15" spans="1:19" ht="4.5" customHeight="1" thickBot="1" x14ac:dyDescent="0.25">
      <c r="A15" s="51"/>
      <c r="B15" s="496"/>
      <c r="C15" s="497"/>
      <c r="D15" s="497"/>
      <c r="E15" s="497"/>
      <c r="F15" s="497"/>
      <c r="G15" s="497"/>
      <c r="H15" s="497"/>
      <c r="I15" s="497"/>
      <c r="J15" s="497"/>
      <c r="K15" s="497"/>
      <c r="L15" s="497"/>
      <c r="M15" s="497"/>
      <c r="N15" s="497"/>
      <c r="O15" s="497"/>
      <c r="P15" s="498"/>
      <c r="Q15" s="51"/>
    </row>
    <row r="16" spans="1:19" ht="32.25" customHeight="1" thickBot="1" x14ac:dyDescent="0.25">
      <c r="A16" s="51"/>
      <c r="B16" s="60" t="s">
        <v>25</v>
      </c>
      <c r="C16" s="676" t="s">
        <v>275</v>
      </c>
      <c r="D16" s="677"/>
      <c r="E16" s="677"/>
      <c r="F16" s="677"/>
      <c r="G16" s="677"/>
      <c r="H16" s="677"/>
      <c r="I16" s="677"/>
      <c r="J16" s="677"/>
      <c r="K16" s="677"/>
      <c r="L16" s="677"/>
      <c r="M16" s="677"/>
      <c r="N16" s="677"/>
      <c r="O16" s="677"/>
      <c r="P16" s="678"/>
      <c r="Q16" s="51"/>
    </row>
    <row r="17" spans="1:18" ht="4.5" customHeight="1" thickBot="1" x14ac:dyDescent="0.25">
      <c r="A17" s="51"/>
      <c r="B17" s="496"/>
      <c r="C17" s="497"/>
      <c r="D17" s="497"/>
      <c r="E17" s="497"/>
      <c r="F17" s="497"/>
      <c r="G17" s="497"/>
      <c r="H17" s="497"/>
      <c r="I17" s="497"/>
      <c r="J17" s="497"/>
      <c r="K17" s="497"/>
      <c r="L17" s="497"/>
      <c r="M17" s="497"/>
      <c r="N17" s="497"/>
      <c r="O17" s="497"/>
      <c r="P17" s="498"/>
      <c r="Q17" s="51"/>
    </row>
    <row r="18" spans="1:18" ht="26.25" customHeight="1" thickBot="1" x14ac:dyDescent="0.25">
      <c r="A18" s="51"/>
      <c r="B18" s="60" t="s">
        <v>11</v>
      </c>
      <c r="C18" s="499" t="s">
        <v>320</v>
      </c>
      <c r="D18" s="500"/>
      <c r="E18" s="500"/>
      <c r="F18" s="500"/>
      <c r="G18" s="500"/>
      <c r="H18" s="500"/>
      <c r="I18" s="500"/>
      <c r="J18" s="500"/>
      <c r="K18" s="500"/>
      <c r="L18" s="500"/>
      <c r="M18" s="500"/>
      <c r="N18" s="500"/>
      <c r="O18" s="500"/>
      <c r="P18" s="501"/>
      <c r="Q18" s="51"/>
    </row>
    <row r="19" spans="1:18" ht="4.5" customHeight="1" thickBot="1" x14ac:dyDescent="0.25">
      <c r="A19" s="51"/>
      <c r="B19" s="502"/>
      <c r="C19" s="502"/>
      <c r="D19" s="502"/>
      <c r="E19" s="502"/>
      <c r="F19" s="502"/>
      <c r="G19" s="502"/>
      <c r="H19" s="502"/>
      <c r="I19" s="502"/>
      <c r="J19" s="502"/>
      <c r="K19" s="502"/>
      <c r="L19" s="502"/>
      <c r="M19" s="502"/>
      <c r="N19" s="502"/>
      <c r="O19" s="502"/>
      <c r="P19" s="502"/>
      <c r="Q19" s="51"/>
    </row>
    <row r="20" spans="1:18" ht="17.25" customHeight="1" thickBot="1" x14ac:dyDescent="0.25">
      <c r="A20" s="51"/>
      <c r="B20" s="503" t="s">
        <v>26</v>
      </c>
      <c r="C20" s="504"/>
      <c r="D20" s="504"/>
      <c r="E20" s="504"/>
      <c r="F20" s="504"/>
      <c r="G20" s="504"/>
      <c r="H20" s="504"/>
      <c r="I20" s="504"/>
      <c r="J20" s="504"/>
      <c r="K20" s="504"/>
      <c r="L20" s="504"/>
      <c r="M20" s="504"/>
      <c r="N20" s="504"/>
      <c r="O20" s="504"/>
      <c r="P20" s="505"/>
      <c r="Q20" s="51"/>
    </row>
    <row r="21" spans="1:18" ht="4.5" customHeight="1" thickBot="1" x14ac:dyDescent="0.25">
      <c r="A21" s="51"/>
      <c r="B21" s="506"/>
      <c r="C21" s="507"/>
      <c r="D21" s="507"/>
      <c r="E21" s="507"/>
      <c r="F21" s="507"/>
      <c r="G21" s="507"/>
      <c r="H21" s="507"/>
      <c r="I21" s="507"/>
      <c r="J21" s="507"/>
      <c r="K21" s="507"/>
      <c r="L21" s="507"/>
      <c r="M21" s="507"/>
      <c r="N21" s="507"/>
      <c r="O21" s="507"/>
      <c r="P21" s="508"/>
      <c r="Q21" s="51"/>
    </row>
    <row r="22" spans="1:18" ht="40.5" customHeight="1" thickBot="1" x14ac:dyDescent="0.25">
      <c r="A22" s="51"/>
      <c r="B22" s="60" t="s">
        <v>3</v>
      </c>
      <c r="C22" s="754" t="s">
        <v>290</v>
      </c>
      <c r="D22" s="755"/>
      <c r="E22" s="755"/>
      <c r="F22" s="755"/>
      <c r="G22" s="755"/>
      <c r="H22" s="755"/>
      <c r="I22" s="755"/>
      <c r="J22" s="755"/>
      <c r="K22" s="755"/>
      <c r="L22" s="755"/>
      <c r="M22" s="755"/>
      <c r="N22" s="755"/>
      <c r="O22" s="755"/>
      <c r="P22" s="756"/>
      <c r="Q22" s="51"/>
    </row>
    <row r="23" spans="1:18" ht="4.5" customHeight="1" thickBot="1" x14ac:dyDescent="0.25">
      <c r="A23" s="51"/>
      <c r="B23" s="496"/>
      <c r="C23" s="497"/>
      <c r="D23" s="497"/>
      <c r="E23" s="497"/>
      <c r="F23" s="497"/>
      <c r="G23" s="497"/>
      <c r="H23" s="497"/>
      <c r="I23" s="497"/>
      <c r="J23" s="497"/>
      <c r="K23" s="497"/>
      <c r="L23" s="497"/>
      <c r="M23" s="497"/>
      <c r="N23" s="497"/>
      <c r="O23" s="497"/>
      <c r="P23" s="498"/>
      <c r="Q23" s="51"/>
    </row>
    <row r="24" spans="1:18" ht="72.75" customHeight="1" thickBot="1" x14ac:dyDescent="0.25">
      <c r="A24" s="51"/>
      <c r="B24" s="60" t="s">
        <v>12</v>
      </c>
      <c r="C24" s="757" t="s">
        <v>276</v>
      </c>
      <c r="D24" s="685"/>
      <c r="E24" s="685"/>
      <c r="F24" s="685"/>
      <c r="G24" s="685"/>
      <c r="H24" s="685"/>
      <c r="I24" s="685"/>
      <c r="J24" s="685"/>
      <c r="K24" s="685"/>
      <c r="L24" s="685"/>
      <c r="M24" s="685"/>
      <c r="N24" s="685"/>
      <c r="O24" s="685"/>
      <c r="P24" s="686"/>
      <c r="Q24" s="51"/>
    </row>
    <row r="25" spans="1:18" ht="4.5" customHeight="1" thickBot="1" x14ac:dyDescent="0.25">
      <c r="A25" s="51"/>
      <c r="B25" s="515"/>
      <c r="C25" s="516"/>
      <c r="D25" s="516"/>
      <c r="E25" s="516"/>
      <c r="F25" s="516"/>
      <c r="G25" s="516"/>
      <c r="H25" s="516"/>
      <c r="I25" s="516"/>
      <c r="J25" s="516"/>
      <c r="K25" s="516"/>
      <c r="L25" s="516"/>
      <c r="M25" s="516"/>
      <c r="N25" s="516"/>
      <c r="O25" s="516"/>
      <c r="P25" s="517"/>
      <c r="Q25" s="51"/>
    </row>
    <row r="26" spans="1:18" ht="13.5" customHeight="1" thickBot="1" x14ac:dyDescent="0.3">
      <c r="A26" s="51"/>
      <c r="B26" s="128" t="s">
        <v>2</v>
      </c>
      <c r="C26" s="815">
        <v>0.95</v>
      </c>
      <c r="D26" s="816"/>
      <c r="E26" s="816"/>
      <c r="F26" s="816"/>
      <c r="G26" s="816"/>
      <c r="H26" s="816"/>
      <c r="I26" s="816"/>
      <c r="J26" s="816"/>
      <c r="K26" s="816"/>
      <c r="L26" s="816"/>
      <c r="M26" s="816"/>
      <c r="N26" s="816"/>
      <c r="O26" s="816"/>
      <c r="P26" s="817"/>
      <c r="Q26" s="156"/>
      <c r="R26" s="157"/>
    </row>
    <row r="27" spans="1:18" ht="4.5" customHeight="1" thickBot="1" x14ac:dyDescent="0.25">
      <c r="A27" s="51"/>
      <c r="B27" s="761"/>
      <c r="C27" s="762"/>
      <c r="D27" s="762"/>
      <c r="E27" s="762"/>
      <c r="F27" s="762"/>
      <c r="G27" s="762"/>
      <c r="H27" s="762"/>
      <c r="I27" s="762"/>
      <c r="J27" s="762"/>
      <c r="K27" s="762"/>
      <c r="L27" s="762"/>
      <c r="M27" s="762"/>
      <c r="N27" s="762"/>
      <c r="O27" s="762"/>
      <c r="P27" s="763"/>
      <c r="Q27" s="51"/>
    </row>
    <row r="28" spans="1:18" ht="12.75" customHeight="1" thickBot="1" x14ac:dyDescent="0.25">
      <c r="A28" s="51"/>
      <c r="B28" s="128" t="s">
        <v>13</v>
      </c>
      <c r="C28" s="129" t="s">
        <v>14</v>
      </c>
      <c r="D28" s="765" t="s">
        <v>307</v>
      </c>
      <c r="E28" s="766"/>
      <c r="F28" s="766"/>
      <c r="G28" s="767"/>
      <c r="H28" s="764" t="s">
        <v>15</v>
      </c>
      <c r="I28" s="764"/>
      <c r="J28" s="764"/>
      <c r="K28" s="765" t="s">
        <v>308</v>
      </c>
      <c r="L28" s="766"/>
      <c r="M28" s="767"/>
      <c r="N28" s="768" t="s">
        <v>16</v>
      </c>
      <c r="O28" s="769"/>
      <c r="P28" s="130" t="s">
        <v>226</v>
      </c>
      <c r="Q28" s="51"/>
    </row>
    <row r="29" spans="1:18" ht="4.5" customHeight="1" thickBot="1" x14ac:dyDescent="0.25">
      <c r="A29" s="51"/>
      <c r="B29" s="527"/>
      <c r="C29" s="528"/>
      <c r="D29" s="528"/>
      <c r="E29" s="528"/>
      <c r="F29" s="528"/>
      <c r="G29" s="528"/>
      <c r="H29" s="528"/>
      <c r="I29" s="528"/>
      <c r="J29" s="528"/>
      <c r="K29" s="528"/>
      <c r="L29" s="528"/>
      <c r="M29" s="528"/>
      <c r="N29" s="528"/>
      <c r="O29" s="528"/>
      <c r="P29" s="529"/>
      <c r="Q29" s="51"/>
    </row>
    <row r="30" spans="1:18" ht="13.5" thickBot="1" x14ac:dyDescent="0.25">
      <c r="A30" s="51"/>
      <c r="B30" s="84" t="s">
        <v>7</v>
      </c>
      <c r="C30" s="530" t="s">
        <v>177</v>
      </c>
      <c r="D30" s="531"/>
      <c r="E30" s="531"/>
      <c r="F30" s="531"/>
      <c r="G30" s="531"/>
      <c r="H30" s="531"/>
      <c r="I30" s="531"/>
      <c r="J30" s="531"/>
      <c r="K30" s="531"/>
      <c r="L30" s="531"/>
      <c r="M30" s="531"/>
      <c r="N30" s="531"/>
      <c r="O30" s="531"/>
      <c r="P30" s="532"/>
      <c r="Q30" s="51"/>
    </row>
    <row r="31" spans="1:18" ht="4.5" customHeight="1" thickBot="1" x14ac:dyDescent="0.25">
      <c r="A31" s="51"/>
      <c r="B31" s="496"/>
      <c r="C31" s="497"/>
      <c r="D31" s="497"/>
      <c r="E31" s="497"/>
      <c r="F31" s="497"/>
      <c r="G31" s="497"/>
      <c r="H31" s="497"/>
      <c r="I31" s="497"/>
      <c r="J31" s="497"/>
      <c r="K31" s="497"/>
      <c r="L31" s="497"/>
      <c r="M31" s="497"/>
      <c r="N31" s="497"/>
      <c r="O31" s="497"/>
      <c r="P31" s="498"/>
      <c r="Q31" s="51"/>
    </row>
    <row r="32" spans="1:18" ht="13.5" thickBot="1" x14ac:dyDescent="0.25">
      <c r="A32" s="51"/>
      <c r="B32" s="84" t="s">
        <v>4</v>
      </c>
      <c r="C32" s="533" t="s">
        <v>71</v>
      </c>
      <c r="D32" s="531"/>
      <c r="E32" s="531"/>
      <c r="F32" s="531"/>
      <c r="G32" s="531"/>
      <c r="H32" s="531"/>
      <c r="I32" s="531"/>
      <c r="J32" s="531"/>
      <c r="K32" s="531"/>
      <c r="L32" s="531"/>
      <c r="M32" s="531"/>
      <c r="N32" s="531"/>
      <c r="O32" s="531"/>
      <c r="P32" s="532"/>
      <c r="Q32" s="51"/>
    </row>
    <row r="33" spans="1:17" ht="4.5" customHeight="1" thickBot="1" x14ac:dyDescent="0.25">
      <c r="A33" s="51"/>
      <c r="B33" s="496"/>
      <c r="C33" s="497"/>
      <c r="D33" s="497"/>
      <c r="E33" s="497"/>
      <c r="F33" s="497"/>
      <c r="G33" s="497"/>
      <c r="H33" s="497"/>
      <c r="I33" s="497"/>
      <c r="J33" s="497"/>
      <c r="K33" s="497"/>
      <c r="L33" s="497"/>
      <c r="M33" s="497"/>
      <c r="N33" s="497"/>
      <c r="O33" s="497"/>
      <c r="P33" s="498"/>
      <c r="Q33" s="51"/>
    </row>
    <row r="34" spans="1:17" ht="13.5" thickBot="1" x14ac:dyDescent="0.25">
      <c r="A34" s="51"/>
      <c r="B34" s="84" t="s">
        <v>23</v>
      </c>
      <c r="C34" s="533" t="s">
        <v>71</v>
      </c>
      <c r="D34" s="531"/>
      <c r="E34" s="531"/>
      <c r="F34" s="531"/>
      <c r="G34" s="531"/>
      <c r="H34" s="531"/>
      <c r="I34" s="531"/>
      <c r="J34" s="531"/>
      <c r="K34" s="531"/>
      <c r="L34" s="531"/>
      <c r="M34" s="531"/>
      <c r="N34" s="531"/>
      <c r="O34" s="531"/>
      <c r="P34" s="532"/>
      <c r="Q34" s="51"/>
    </row>
    <row r="35" spans="1:17" ht="4.5" customHeight="1" thickBot="1" x14ac:dyDescent="0.25">
      <c r="A35" s="51"/>
      <c r="B35" s="484"/>
      <c r="C35" s="485"/>
      <c r="D35" s="485"/>
      <c r="E35" s="485"/>
      <c r="F35" s="485"/>
      <c r="G35" s="485"/>
      <c r="H35" s="485"/>
      <c r="I35" s="485"/>
      <c r="J35" s="485"/>
      <c r="K35" s="485"/>
      <c r="L35" s="485"/>
      <c r="M35" s="485"/>
      <c r="N35" s="485"/>
      <c r="O35" s="485"/>
      <c r="P35" s="486"/>
      <c r="Q35" s="51"/>
    </row>
    <row r="36" spans="1:17" ht="16.5" customHeight="1" thickBot="1" x14ac:dyDescent="0.25">
      <c r="A36" s="51"/>
      <c r="B36" s="84" t="s">
        <v>64</v>
      </c>
      <c r="C36" s="770" t="s">
        <v>71</v>
      </c>
      <c r="D36" s="771"/>
      <c r="E36" s="771"/>
      <c r="F36" s="771"/>
      <c r="G36" s="771"/>
      <c r="H36" s="771"/>
      <c r="I36" s="771"/>
      <c r="J36" s="771"/>
      <c r="K36" s="771"/>
      <c r="L36" s="771"/>
      <c r="M36" s="771"/>
      <c r="N36" s="771"/>
      <c r="O36" s="771"/>
      <c r="P36" s="772"/>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34" t="s">
        <v>17</v>
      </c>
      <c r="C38" s="535"/>
      <c r="D38" s="535"/>
      <c r="E38" s="535"/>
      <c r="F38" s="535"/>
      <c r="G38" s="535"/>
      <c r="H38" s="535"/>
      <c r="I38" s="535"/>
      <c r="J38" s="535"/>
      <c r="K38" s="535"/>
      <c r="L38" s="535"/>
      <c r="M38" s="535"/>
      <c r="N38" s="535"/>
      <c r="O38" s="536"/>
      <c r="P38" s="537"/>
      <c r="Q38" s="51"/>
    </row>
    <row r="39" spans="1:17" ht="13.5" thickBot="1" x14ac:dyDescent="0.25">
      <c r="A39" s="51"/>
      <c r="B39" s="88" t="s">
        <v>22</v>
      </c>
      <c r="C39" s="534" t="s">
        <v>18</v>
      </c>
      <c r="D39" s="535"/>
      <c r="E39" s="535"/>
      <c r="F39" s="535"/>
      <c r="G39" s="537"/>
      <c r="H39" s="534" t="s">
        <v>7</v>
      </c>
      <c r="I39" s="535"/>
      <c r="J39" s="535"/>
      <c r="K39" s="535"/>
      <c r="L39" s="537"/>
      <c r="M39" s="534" t="s">
        <v>19</v>
      </c>
      <c r="N39" s="535"/>
      <c r="O39" s="536"/>
      <c r="P39" s="537"/>
      <c r="Q39" s="51"/>
    </row>
    <row r="40" spans="1:17" ht="54" customHeight="1" x14ac:dyDescent="0.2">
      <c r="A40" s="51"/>
      <c r="B40" s="155" t="s">
        <v>291</v>
      </c>
      <c r="C40" s="773" t="s">
        <v>277</v>
      </c>
      <c r="D40" s="773"/>
      <c r="E40" s="773"/>
      <c r="F40" s="773"/>
      <c r="G40" s="773"/>
      <c r="H40" s="699" t="s">
        <v>293</v>
      </c>
      <c r="I40" s="699"/>
      <c r="J40" s="699"/>
      <c r="K40" s="699"/>
      <c r="L40" s="699"/>
      <c r="M40" s="774" t="s">
        <v>278</v>
      </c>
      <c r="N40" s="774"/>
      <c r="O40" s="774"/>
      <c r="P40" s="775"/>
      <c r="Q40" s="51"/>
    </row>
    <row r="41" spans="1:17" ht="55.5" customHeight="1" x14ac:dyDescent="0.2">
      <c r="A41" s="51"/>
      <c r="B41" s="198" t="s">
        <v>292</v>
      </c>
      <c r="C41" s="812" t="s">
        <v>277</v>
      </c>
      <c r="D41" s="812"/>
      <c r="E41" s="812"/>
      <c r="F41" s="812"/>
      <c r="G41" s="812"/>
      <c r="H41" s="812" t="s">
        <v>293</v>
      </c>
      <c r="I41" s="812"/>
      <c r="J41" s="812"/>
      <c r="K41" s="812"/>
      <c r="L41" s="812"/>
      <c r="M41" s="813" t="s">
        <v>278</v>
      </c>
      <c r="N41" s="813"/>
      <c r="O41" s="813"/>
      <c r="P41" s="814"/>
      <c r="Q41" s="51"/>
    </row>
    <row r="42" spans="1:17" ht="13.5" customHeight="1" x14ac:dyDescent="0.2">
      <c r="A42" s="51"/>
      <c r="B42" s="138"/>
      <c r="C42" s="700"/>
      <c r="D42" s="700"/>
      <c r="E42" s="700"/>
      <c r="F42" s="700"/>
      <c r="G42" s="700"/>
      <c r="H42" s="700"/>
      <c r="I42" s="700"/>
      <c r="J42" s="700"/>
      <c r="K42" s="700"/>
      <c r="L42" s="700"/>
      <c r="M42" s="700"/>
      <c r="N42" s="700"/>
      <c r="O42" s="700"/>
      <c r="P42" s="701"/>
      <c r="Q42" s="51"/>
    </row>
    <row r="43" spans="1:17" ht="12.75" customHeight="1" x14ac:dyDescent="0.2">
      <c r="A43" s="51"/>
      <c r="B43" s="89"/>
      <c r="C43" s="553"/>
      <c r="D43" s="553"/>
      <c r="E43" s="553"/>
      <c r="F43" s="553"/>
      <c r="G43" s="553"/>
      <c r="H43" s="553"/>
      <c r="I43" s="553"/>
      <c r="J43" s="553"/>
      <c r="K43" s="553"/>
      <c r="L43" s="553"/>
      <c r="M43" s="553"/>
      <c r="N43" s="553"/>
      <c r="O43" s="553"/>
      <c r="P43" s="554"/>
      <c r="Q43" s="51"/>
    </row>
    <row r="44" spans="1:17" ht="11.25" customHeight="1" thickBot="1" x14ac:dyDescent="0.25">
      <c r="A44" s="51"/>
      <c r="B44" s="90"/>
      <c r="C44" s="561"/>
      <c r="D44" s="561"/>
      <c r="E44" s="561"/>
      <c r="F44" s="561"/>
      <c r="G44" s="561"/>
      <c r="H44" s="561"/>
      <c r="I44" s="561"/>
      <c r="J44" s="561"/>
      <c r="K44" s="561"/>
      <c r="L44" s="561"/>
      <c r="M44" s="561"/>
      <c r="N44" s="561"/>
      <c r="O44" s="561"/>
      <c r="P44" s="562"/>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25">
      <c r="A46" s="51"/>
      <c r="B46" s="714" t="s">
        <v>8</v>
      </c>
      <c r="C46" s="715"/>
      <c r="D46" s="715"/>
      <c r="E46" s="715"/>
      <c r="F46" s="715"/>
      <c r="G46" s="715"/>
      <c r="H46" s="715"/>
      <c r="I46" s="715"/>
      <c r="J46" s="715"/>
      <c r="K46" s="715"/>
      <c r="L46" s="715"/>
      <c r="M46" s="715"/>
      <c r="N46" s="715"/>
      <c r="O46" s="715"/>
      <c r="P46" s="716"/>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66" t="s">
        <v>20</v>
      </c>
      <c r="C48" s="118" t="s">
        <v>9</v>
      </c>
      <c r="D48" s="119" t="s">
        <v>149</v>
      </c>
      <c r="E48" s="119" t="s">
        <v>150</v>
      </c>
      <c r="F48" s="119" t="s">
        <v>151</v>
      </c>
      <c r="G48" s="119" t="s">
        <v>152</v>
      </c>
      <c r="H48" s="119" t="s">
        <v>153</v>
      </c>
      <c r="I48" s="119" t="s">
        <v>154</v>
      </c>
      <c r="J48" s="119" t="s">
        <v>155</v>
      </c>
      <c r="K48" s="119" t="s">
        <v>198</v>
      </c>
      <c r="L48" s="119" t="s">
        <v>157</v>
      </c>
      <c r="M48" s="119" t="s">
        <v>158</v>
      </c>
      <c r="N48" s="119" t="s">
        <v>159</v>
      </c>
      <c r="O48" s="119" t="s">
        <v>160</v>
      </c>
      <c r="P48" s="131" t="s">
        <v>10</v>
      </c>
      <c r="Q48" s="51"/>
    </row>
    <row r="49" spans="1:17" ht="13.5" thickBot="1" x14ac:dyDescent="0.25">
      <c r="A49" s="51"/>
      <c r="B49" s="567"/>
      <c r="C49" s="122" t="s">
        <v>10</v>
      </c>
      <c r="D49" s="250"/>
      <c r="E49" s="132"/>
      <c r="F49" s="159">
        <f>RegistroSST!J10</f>
        <v>0.97402597402597402</v>
      </c>
      <c r="G49" s="133"/>
      <c r="H49" s="133"/>
      <c r="I49" s="159">
        <v>0.94</v>
      </c>
      <c r="J49" s="133"/>
      <c r="K49" s="133"/>
      <c r="L49" s="159">
        <f>+RegistroSST!Z10</f>
        <v>0.93902439024390238</v>
      </c>
      <c r="M49" s="133"/>
      <c r="N49" s="133"/>
      <c r="O49" s="159">
        <f>+RegistroSST!AH10</f>
        <v>1</v>
      </c>
      <c r="P49" s="209">
        <f>+RegistroSST!AJ10</f>
        <v>0.95454545454545459</v>
      </c>
      <c r="Q49" s="51"/>
    </row>
    <row r="50" spans="1:17" ht="4.5" customHeight="1" thickBot="1" x14ac:dyDescent="0.25">
      <c r="A50" s="51"/>
      <c r="B50" s="94">
        <v>0.9</v>
      </c>
      <c r="C50" s="71"/>
      <c r="D50" s="134">
        <v>85</v>
      </c>
      <c r="E50" s="134">
        <v>85</v>
      </c>
      <c r="F50" s="201">
        <v>0.85</v>
      </c>
      <c r="G50" s="134">
        <v>85</v>
      </c>
      <c r="H50" s="134">
        <v>85</v>
      </c>
      <c r="I50" s="201">
        <v>0.85</v>
      </c>
      <c r="J50" s="134">
        <v>85</v>
      </c>
      <c r="K50" s="134">
        <v>85</v>
      </c>
      <c r="L50" s="201">
        <v>0.85</v>
      </c>
      <c r="M50" s="134">
        <v>85</v>
      </c>
      <c r="N50" s="134">
        <v>85</v>
      </c>
      <c r="O50" s="201">
        <v>0.85</v>
      </c>
      <c r="P50" s="201">
        <v>0.85</v>
      </c>
      <c r="Q50" s="51"/>
    </row>
    <row r="51" spans="1:17" ht="22.5" customHeight="1" thickBot="1" x14ac:dyDescent="0.25">
      <c r="A51" s="51"/>
      <c r="B51" s="503" t="s">
        <v>21</v>
      </c>
      <c r="C51" s="504"/>
      <c r="D51" s="504"/>
      <c r="E51" s="504"/>
      <c r="F51" s="504"/>
      <c r="G51" s="504"/>
      <c r="H51" s="504"/>
      <c r="I51" s="504"/>
      <c r="J51" s="504"/>
      <c r="K51" s="504"/>
      <c r="L51" s="504"/>
      <c r="M51" s="504"/>
      <c r="N51" s="504"/>
      <c r="O51" s="504"/>
      <c r="P51" s="505"/>
      <c r="Q51" s="51"/>
    </row>
    <row r="52" spans="1:17" x14ac:dyDescent="0.2">
      <c r="A52" s="51"/>
      <c r="B52" s="576"/>
      <c r="C52" s="577"/>
      <c r="D52" s="577"/>
      <c r="E52" s="577"/>
      <c r="F52" s="577"/>
      <c r="G52" s="577"/>
      <c r="H52" s="577"/>
      <c r="I52" s="577"/>
      <c r="J52" s="577"/>
      <c r="K52" s="577"/>
      <c r="L52" s="577"/>
      <c r="M52" s="577"/>
      <c r="N52" s="577"/>
      <c r="O52" s="577"/>
      <c r="P52" s="578"/>
      <c r="Q52" s="51"/>
    </row>
    <row r="53" spans="1:17" x14ac:dyDescent="0.2">
      <c r="A53" s="51"/>
      <c r="B53" s="579"/>
      <c r="C53" s="580"/>
      <c r="D53" s="580"/>
      <c r="E53" s="580"/>
      <c r="F53" s="580"/>
      <c r="G53" s="580"/>
      <c r="H53" s="580"/>
      <c r="I53" s="580"/>
      <c r="J53" s="580"/>
      <c r="K53" s="580"/>
      <c r="L53" s="580"/>
      <c r="M53" s="580"/>
      <c r="N53" s="580"/>
      <c r="O53" s="580"/>
      <c r="P53" s="581"/>
      <c r="Q53" s="51"/>
    </row>
    <row r="54" spans="1:17" x14ac:dyDescent="0.2">
      <c r="A54" s="51"/>
      <c r="B54" s="579"/>
      <c r="C54" s="580"/>
      <c r="D54" s="580"/>
      <c r="E54" s="580"/>
      <c r="F54" s="580"/>
      <c r="G54" s="580"/>
      <c r="H54" s="580"/>
      <c r="I54" s="580"/>
      <c r="J54" s="580"/>
      <c r="K54" s="580"/>
      <c r="L54" s="580"/>
      <c r="M54" s="580"/>
      <c r="N54" s="580"/>
      <c r="O54" s="580"/>
      <c r="P54" s="581"/>
      <c r="Q54" s="51"/>
    </row>
    <row r="55" spans="1:17" x14ac:dyDescent="0.2">
      <c r="A55" s="51"/>
      <c r="B55" s="579"/>
      <c r="C55" s="580"/>
      <c r="D55" s="580"/>
      <c r="E55" s="580"/>
      <c r="F55" s="580"/>
      <c r="G55" s="580"/>
      <c r="H55" s="580"/>
      <c r="I55" s="580"/>
      <c r="J55" s="580"/>
      <c r="K55" s="580"/>
      <c r="L55" s="580"/>
      <c r="M55" s="580"/>
      <c r="N55" s="580"/>
      <c r="O55" s="580"/>
      <c r="P55" s="581"/>
      <c r="Q55" s="51"/>
    </row>
    <row r="56" spans="1:17" x14ac:dyDescent="0.2">
      <c r="A56" s="51"/>
      <c r="B56" s="579"/>
      <c r="C56" s="580"/>
      <c r="D56" s="580"/>
      <c r="E56" s="580"/>
      <c r="F56" s="580"/>
      <c r="G56" s="580"/>
      <c r="H56" s="580"/>
      <c r="I56" s="580"/>
      <c r="J56" s="580"/>
      <c r="K56" s="580"/>
      <c r="L56" s="580"/>
      <c r="M56" s="580"/>
      <c r="N56" s="580"/>
      <c r="O56" s="580"/>
      <c r="P56" s="581"/>
      <c r="Q56" s="51"/>
    </row>
    <row r="57" spans="1:17" x14ac:dyDescent="0.2">
      <c r="A57" s="51"/>
      <c r="B57" s="579"/>
      <c r="C57" s="580"/>
      <c r="D57" s="580"/>
      <c r="E57" s="580"/>
      <c r="F57" s="580"/>
      <c r="G57" s="580"/>
      <c r="H57" s="580"/>
      <c r="I57" s="580"/>
      <c r="J57" s="580"/>
      <c r="K57" s="580"/>
      <c r="L57" s="580"/>
      <c r="M57" s="580"/>
      <c r="N57" s="580"/>
      <c r="O57" s="580"/>
      <c r="P57" s="581"/>
      <c r="Q57" s="51"/>
    </row>
    <row r="58" spans="1:17" x14ac:dyDescent="0.2">
      <c r="A58" s="51"/>
      <c r="B58" s="579"/>
      <c r="C58" s="580"/>
      <c r="D58" s="580"/>
      <c r="E58" s="580"/>
      <c r="F58" s="580"/>
      <c r="G58" s="580"/>
      <c r="H58" s="580"/>
      <c r="I58" s="580"/>
      <c r="J58" s="580"/>
      <c r="K58" s="580"/>
      <c r="L58" s="580"/>
      <c r="M58" s="580"/>
      <c r="N58" s="580"/>
      <c r="O58" s="580"/>
      <c r="P58" s="581"/>
      <c r="Q58" s="51"/>
    </row>
    <row r="59" spans="1:17" x14ac:dyDescent="0.2">
      <c r="A59" s="51"/>
      <c r="B59" s="579"/>
      <c r="C59" s="580"/>
      <c r="D59" s="580"/>
      <c r="E59" s="580"/>
      <c r="F59" s="580"/>
      <c r="G59" s="580"/>
      <c r="H59" s="580"/>
      <c r="I59" s="580"/>
      <c r="J59" s="580"/>
      <c r="K59" s="580"/>
      <c r="L59" s="580"/>
      <c r="M59" s="580"/>
      <c r="N59" s="580"/>
      <c r="O59" s="580"/>
      <c r="P59" s="581"/>
      <c r="Q59" s="51"/>
    </row>
    <row r="60" spans="1:17" x14ac:dyDescent="0.2">
      <c r="A60" s="51"/>
      <c r="B60" s="579"/>
      <c r="C60" s="580"/>
      <c r="D60" s="580"/>
      <c r="E60" s="580"/>
      <c r="F60" s="580"/>
      <c r="G60" s="580"/>
      <c r="H60" s="580"/>
      <c r="I60" s="580"/>
      <c r="J60" s="580"/>
      <c r="K60" s="580"/>
      <c r="L60" s="580"/>
      <c r="M60" s="580"/>
      <c r="N60" s="580"/>
      <c r="O60" s="580"/>
      <c r="P60" s="581"/>
      <c r="Q60" s="51"/>
    </row>
    <row r="61" spans="1:17" x14ac:dyDescent="0.2">
      <c r="A61" s="51"/>
      <c r="B61" s="579"/>
      <c r="C61" s="580"/>
      <c r="D61" s="580"/>
      <c r="E61" s="580"/>
      <c r="F61" s="580"/>
      <c r="G61" s="580"/>
      <c r="H61" s="580"/>
      <c r="I61" s="580"/>
      <c r="J61" s="580"/>
      <c r="K61" s="580"/>
      <c r="L61" s="580"/>
      <c r="M61" s="580"/>
      <c r="N61" s="580"/>
      <c r="O61" s="580"/>
      <c r="P61" s="581"/>
      <c r="Q61" s="51"/>
    </row>
    <row r="62" spans="1:17" x14ac:dyDescent="0.2">
      <c r="A62" s="51"/>
      <c r="B62" s="579"/>
      <c r="C62" s="580"/>
      <c r="D62" s="580"/>
      <c r="E62" s="580"/>
      <c r="F62" s="580"/>
      <c r="G62" s="580"/>
      <c r="H62" s="580"/>
      <c r="I62" s="580"/>
      <c r="J62" s="580"/>
      <c r="K62" s="580"/>
      <c r="L62" s="580"/>
      <c r="M62" s="580"/>
      <c r="N62" s="580"/>
      <c r="O62" s="580"/>
      <c r="P62" s="581"/>
      <c r="Q62" s="51"/>
    </row>
    <row r="63" spans="1:17" x14ac:dyDescent="0.2">
      <c r="A63" s="51"/>
      <c r="B63" s="579"/>
      <c r="C63" s="580"/>
      <c r="D63" s="580"/>
      <c r="E63" s="580"/>
      <c r="F63" s="580"/>
      <c r="G63" s="580"/>
      <c r="H63" s="580"/>
      <c r="I63" s="580"/>
      <c r="J63" s="580"/>
      <c r="K63" s="580"/>
      <c r="L63" s="580"/>
      <c r="M63" s="580"/>
      <c r="N63" s="580"/>
      <c r="O63" s="580"/>
      <c r="P63" s="581"/>
      <c r="Q63" s="51"/>
    </row>
    <row r="64" spans="1:17" x14ac:dyDescent="0.2">
      <c r="A64" s="51"/>
      <c r="B64" s="579"/>
      <c r="C64" s="580"/>
      <c r="D64" s="580"/>
      <c r="E64" s="580"/>
      <c r="F64" s="580"/>
      <c r="G64" s="580"/>
      <c r="H64" s="580"/>
      <c r="I64" s="580"/>
      <c r="J64" s="580"/>
      <c r="K64" s="580"/>
      <c r="L64" s="580"/>
      <c r="M64" s="580"/>
      <c r="N64" s="580"/>
      <c r="O64" s="580"/>
      <c r="P64" s="581"/>
      <c r="Q64" s="51"/>
    </row>
    <row r="65" spans="1:19" x14ac:dyDescent="0.2">
      <c r="A65" s="51"/>
      <c r="B65" s="579"/>
      <c r="C65" s="580"/>
      <c r="D65" s="580"/>
      <c r="E65" s="580"/>
      <c r="F65" s="580"/>
      <c r="G65" s="580"/>
      <c r="H65" s="580"/>
      <c r="I65" s="580"/>
      <c r="J65" s="580"/>
      <c r="K65" s="580"/>
      <c r="L65" s="580"/>
      <c r="M65" s="580"/>
      <c r="N65" s="580"/>
      <c r="O65" s="580"/>
      <c r="P65" s="581"/>
      <c r="Q65" s="51"/>
    </row>
    <row r="66" spans="1:19" x14ac:dyDescent="0.2">
      <c r="A66" s="51"/>
      <c r="B66" s="579"/>
      <c r="C66" s="580"/>
      <c r="D66" s="580"/>
      <c r="E66" s="580"/>
      <c r="F66" s="580"/>
      <c r="G66" s="580"/>
      <c r="H66" s="580"/>
      <c r="I66" s="580"/>
      <c r="J66" s="580"/>
      <c r="K66" s="580"/>
      <c r="L66" s="580"/>
      <c r="M66" s="580"/>
      <c r="N66" s="580"/>
      <c r="O66" s="580"/>
      <c r="P66" s="581"/>
      <c r="Q66" s="51"/>
    </row>
    <row r="67" spans="1:19" ht="13.5" thickBot="1" x14ac:dyDescent="0.25">
      <c r="A67" s="51"/>
      <c r="B67" s="582"/>
      <c r="C67" s="583"/>
      <c r="D67" s="583"/>
      <c r="E67" s="583"/>
      <c r="F67" s="583"/>
      <c r="G67" s="583"/>
      <c r="H67" s="583"/>
      <c r="I67" s="583"/>
      <c r="J67" s="583"/>
      <c r="K67" s="583"/>
      <c r="L67" s="583"/>
      <c r="M67" s="583"/>
      <c r="N67" s="583"/>
      <c r="O67" s="583"/>
      <c r="P67" s="584"/>
      <c r="Q67" s="51"/>
    </row>
    <row r="68" spans="1:19" s="52" customFormat="1" ht="4.5" customHeight="1" thickBot="1" x14ac:dyDescent="0.25">
      <c r="A68" s="585"/>
      <c r="B68" s="585"/>
      <c r="C68" s="585"/>
      <c r="D68" s="585"/>
      <c r="E68" s="585"/>
      <c r="F68" s="585"/>
      <c r="G68" s="585"/>
      <c r="H68" s="585"/>
      <c r="I68" s="585"/>
      <c r="J68" s="585"/>
      <c r="K68" s="585"/>
      <c r="L68" s="585"/>
      <c r="M68" s="585"/>
      <c r="N68" s="585"/>
      <c r="O68" s="585"/>
      <c r="P68" s="585"/>
      <c r="Q68" s="585"/>
      <c r="S68" s="97"/>
    </row>
    <row r="69" spans="1:19" ht="15" customHeight="1" x14ac:dyDescent="0.2">
      <c r="A69" s="51"/>
      <c r="B69" s="586" t="s">
        <v>5</v>
      </c>
      <c r="C69" s="612" t="s">
        <v>185</v>
      </c>
      <c r="D69" s="613"/>
      <c r="E69" s="613"/>
      <c r="F69" s="613"/>
      <c r="G69" s="613"/>
      <c r="H69" s="613"/>
      <c r="I69" s="613"/>
      <c r="J69" s="613"/>
      <c r="K69" s="613"/>
      <c r="L69" s="613"/>
      <c r="M69" s="613"/>
      <c r="N69" s="613"/>
      <c r="O69" s="613"/>
      <c r="P69" s="614"/>
      <c r="Q69" s="51"/>
    </row>
    <row r="70" spans="1:19" ht="211.5" customHeight="1" thickBot="1" x14ac:dyDescent="0.25">
      <c r="A70" s="51"/>
      <c r="B70" s="587"/>
      <c r="C70" s="800" t="s">
        <v>325</v>
      </c>
      <c r="D70" s="801"/>
      <c r="E70" s="801"/>
      <c r="F70" s="801"/>
      <c r="G70" s="801"/>
      <c r="H70" s="801"/>
      <c r="I70" s="801"/>
      <c r="J70" s="801"/>
      <c r="K70" s="801"/>
      <c r="L70" s="801"/>
      <c r="M70" s="801"/>
      <c r="N70" s="801"/>
      <c r="O70" s="801"/>
      <c r="P70" s="802"/>
      <c r="Q70" s="51"/>
    </row>
    <row r="71" spans="1:19" ht="15" customHeight="1" x14ac:dyDescent="0.2">
      <c r="A71" s="51"/>
      <c r="B71" s="587"/>
      <c r="C71" s="612" t="s">
        <v>186</v>
      </c>
      <c r="D71" s="613"/>
      <c r="E71" s="613"/>
      <c r="F71" s="613"/>
      <c r="G71" s="613"/>
      <c r="H71" s="613"/>
      <c r="I71" s="613"/>
      <c r="J71" s="613"/>
      <c r="K71" s="613"/>
      <c r="L71" s="613"/>
      <c r="M71" s="613"/>
      <c r="N71" s="613"/>
      <c r="O71" s="613"/>
      <c r="P71" s="614"/>
      <c r="Q71" s="51"/>
    </row>
    <row r="72" spans="1:19" ht="409.5" customHeight="1" x14ac:dyDescent="0.2">
      <c r="A72" s="51"/>
      <c r="B72" s="587"/>
      <c r="C72" s="806" t="s">
        <v>326</v>
      </c>
      <c r="D72" s="807"/>
      <c r="E72" s="807"/>
      <c r="F72" s="807"/>
      <c r="G72" s="807"/>
      <c r="H72" s="807"/>
      <c r="I72" s="807"/>
      <c r="J72" s="807"/>
      <c r="K72" s="807"/>
      <c r="L72" s="807"/>
      <c r="M72" s="807"/>
      <c r="N72" s="807"/>
      <c r="O72" s="807"/>
      <c r="P72" s="808"/>
      <c r="Q72" s="51"/>
    </row>
    <row r="73" spans="1:19" ht="126.75" customHeight="1" thickBot="1" x14ac:dyDescent="0.25">
      <c r="A73" s="51"/>
      <c r="B73" s="587"/>
      <c r="C73" s="809"/>
      <c r="D73" s="810"/>
      <c r="E73" s="810"/>
      <c r="F73" s="810"/>
      <c r="G73" s="810"/>
      <c r="H73" s="810"/>
      <c r="I73" s="810"/>
      <c r="J73" s="810"/>
      <c r="K73" s="810"/>
      <c r="L73" s="810"/>
      <c r="M73" s="810"/>
      <c r="N73" s="810"/>
      <c r="O73" s="810"/>
      <c r="P73" s="811"/>
      <c r="Q73" s="51"/>
    </row>
    <row r="74" spans="1:19" ht="15" customHeight="1" x14ac:dyDescent="0.2">
      <c r="A74" s="51"/>
      <c r="B74" s="587"/>
      <c r="C74" s="612" t="s">
        <v>187</v>
      </c>
      <c r="D74" s="613"/>
      <c r="E74" s="613"/>
      <c r="F74" s="613"/>
      <c r="G74" s="613"/>
      <c r="H74" s="613"/>
      <c r="I74" s="613"/>
      <c r="J74" s="613"/>
      <c r="K74" s="613"/>
      <c r="L74" s="613"/>
      <c r="M74" s="613"/>
      <c r="N74" s="613"/>
      <c r="O74" s="613"/>
      <c r="P74" s="614"/>
      <c r="Q74" s="51"/>
    </row>
    <row r="75" spans="1:19" ht="170.25" customHeight="1" x14ac:dyDescent="0.2">
      <c r="A75" s="51"/>
      <c r="B75" s="587"/>
      <c r="C75" s="797" t="s">
        <v>328</v>
      </c>
      <c r="D75" s="798"/>
      <c r="E75" s="798"/>
      <c r="F75" s="798"/>
      <c r="G75" s="798"/>
      <c r="H75" s="798"/>
      <c r="I75" s="798"/>
      <c r="J75" s="798"/>
      <c r="K75" s="798"/>
      <c r="L75" s="798"/>
      <c r="M75" s="798"/>
      <c r="N75" s="798"/>
      <c r="O75" s="798"/>
      <c r="P75" s="799"/>
      <c r="Q75" s="51"/>
    </row>
    <row r="76" spans="1:19" ht="15" customHeight="1" x14ac:dyDescent="0.2">
      <c r="A76" s="51"/>
      <c r="B76" s="587"/>
      <c r="C76" s="803" t="s">
        <v>188</v>
      </c>
      <c r="D76" s="804"/>
      <c r="E76" s="804"/>
      <c r="F76" s="804"/>
      <c r="G76" s="804"/>
      <c r="H76" s="804"/>
      <c r="I76" s="804"/>
      <c r="J76" s="804"/>
      <c r="K76" s="804"/>
      <c r="L76" s="804"/>
      <c r="M76" s="804"/>
      <c r="N76" s="804"/>
      <c r="O76" s="804"/>
      <c r="P76" s="805"/>
      <c r="Q76" s="51"/>
    </row>
    <row r="77" spans="1:19" ht="72.75" customHeight="1" thickBot="1" x14ac:dyDescent="0.25">
      <c r="A77" s="51"/>
      <c r="B77" s="588"/>
      <c r="C77" s="797" t="s">
        <v>346</v>
      </c>
      <c r="D77" s="798"/>
      <c r="E77" s="798"/>
      <c r="F77" s="798"/>
      <c r="G77" s="798"/>
      <c r="H77" s="798"/>
      <c r="I77" s="798"/>
      <c r="J77" s="798"/>
      <c r="K77" s="798"/>
      <c r="L77" s="798"/>
      <c r="M77" s="798"/>
      <c r="N77" s="798"/>
      <c r="O77" s="798"/>
      <c r="P77" s="799"/>
      <c r="Q77" s="51"/>
    </row>
    <row r="78" spans="1:19" ht="30.75" customHeight="1" thickBot="1" x14ac:dyDescent="0.25">
      <c r="A78" s="51"/>
      <c r="B78" s="53" t="s">
        <v>63</v>
      </c>
      <c r="C78" s="571" t="s">
        <v>183</v>
      </c>
      <c r="D78" s="572"/>
      <c r="E78" s="572"/>
      <c r="F78" s="572"/>
      <c r="G78" s="572"/>
      <c r="H78" s="572"/>
      <c r="I78" s="572"/>
      <c r="J78" s="572"/>
      <c r="K78" s="572"/>
      <c r="L78" s="572"/>
      <c r="M78" s="572"/>
      <c r="N78" s="572"/>
      <c r="O78" s="572"/>
      <c r="P78" s="573"/>
      <c r="Q78" s="51"/>
    </row>
    <row r="79" spans="1:19" ht="27.75" customHeight="1" thickBot="1" x14ac:dyDescent="0.25">
      <c r="A79" s="51"/>
      <c r="B79" s="53" t="s">
        <v>84</v>
      </c>
      <c r="C79" s="574" t="s">
        <v>85</v>
      </c>
      <c r="D79" s="574"/>
      <c r="E79" s="574"/>
      <c r="F79" s="574"/>
      <c r="G79" s="574"/>
      <c r="H79" s="574"/>
      <c r="I79" s="574"/>
      <c r="J79" s="574"/>
      <c r="K79" s="574"/>
      <c r="L79" s="574"/>
      <c r="M79" s="574"/>
      <c r="N79" s="574"/>
      <c r="O79" s="574"/>
      <c r="P79" s="575"/>
      <c r="Q79" s="51"/>
    </row>
    <row r="82" spans="3:19" x14ac:dyDescent="0.2">
      <c r="C82" s="54"/>
    </row>
    <row r="83" spans="3:19" hidden="1" x14ac:dyDescent="0.2">
      <c r="C83" s="49">
        <v>2018</v>
      </c>
    </row>
    <row r="84" spans="3:19" hidden="1" x14ac:dyDescent="0.2">
      <c r="C84" s="49">
        <v>2019</v>
      </c>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S95" s="95"/>
    </row>
    <row r="96" spans="3:19" s="50" customFormat="1" x14ac:dyDescent="0.2">
      <c r="D96" s="114"/>
      <c r="E96" s="114"/>
      <c r="F96" s="114"/>
      <c r="G96" s="114"/>
      <c r="H96" s="114"/>
      <c r="I96" s="114"/>
      <c r="S96" s="95"/>
    </row>
    <row r="97" spans="2:19" s="50" customFormat="1" x14ac:dyDescent="0.2">
      <c r="D97" s="114"/>
      <c r="E97" s="114"/>
      <c r="F97" s="114"/>
      <c r="G97" s="114"/>
      <c r="H97" s="114"/>
      <c r="I97" s="114"/>
      <c r="S97" s="95"/>
    </row>
    <row r="98" spans="2:19" s="50" customFormat="1" x14ac:dyDescent="0.2">
      <c r="B98" s="114"/>
      <c r="C98" s="114"/>
      <c r="D98" s="114"/>
      <c r="E98" s="114"/>
      <c r="F98" s="114"/>
      <c r="G98" s="114"/>
      <c r="H98" s="114"/>
      <c r="I98" s="114"/>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S103" s="95"/>
    </row>
    <row r="104" spans="2:19" s="50" customFormat="1" x14ac:dyDescent="0.2">
      <c r="Q104" s="55" t="s">
        <v>69</v>
      </c>
      <c r="S104" s="95"/>
    </row>
    <row r="105" spans="2:19" s="50" customFormat="1" x14ac:dyDescent="0.2">
      <c r="B105" s="55"/>
      <c r="C105" s="55"/>
      <c r="Q105" s="55" t="s">
        <v>70</v>
      </c>
      <c r="S105" s="95"/>
    </row>
    <row r="106" spans="2:19" s="50" customFormat="1" x14ac:dyDescent="0.2">
      <c r="B106" s="55"/>
      <c r="C106" s="55"/>
      <c r="Q106" s="55" t="s">
        <v>72</v>
      </c>
      <c r="S106" s="95"/>
    </row>
    <row r="107" spans="2:19" s="50" customFormat="1" x14ac:dyDescent="0.2">
      <c r="B107" s="55"/>
      <c r="C107" s="55"/>
      <c r="Q107" s="55" t="s">
        <v>71</v>
      </c>
      <c r="S107" s="95"/>
    </row>
    <row r="108" spans="2:19" s="50" customFormat="1" x14ac:dyDescent="0.2">
      <c r="C108" s="55"/>
      <c r="M108" s="55"/>
      <c r="Q108" s="55" t="s">
        <v>73</v>
      </c>
      <c r="S108" s="95"/>
    </row>
    <row r="109" spans="2:19" s="50" customFormat="1" x14ac:dyDescent="0.2">
      <c r="C109" s="55"/>
      <c r="N109" s="50" t="s">
        <v>67</v>
      </c>
      <c r="Q109" s="55" t="s">
        <v>74</v>
      </c>
      <c r="S109" s="95"/>
    </row>
    <row r="110" spans="2:19" s="50" customFormat="1" x14ac:dyDescent="0.2">
      <c r="C110" s="55"/>
      <c r="S110" s="95"/>
    </row>
    <row r="111" spans="2:19" s="50" customFormat="1" x14ac:dyDescent="0.2">
      <c r="C111" s="55"/>
      <c r="S111" s="95"/>
    </row>
    <row r="112" spans="2:19" s="50" customFormat="1" x14ac:dyDescent="0.2">
      <c r="S112" s="95"/>
    </row>
    <row r="113" spans="2:19" s="50" customFormat="1" x14ac:dyDescent="0.2">
      <c r="S113" s="95"/>
    </row>
    <row r="114" spans="2:19" s="50" customFormat="1" x14ac:dyDescent="0.2">
      <c r="Q114" s="55">
        <v>2015</v>
      </c>
      <c r="S114" s="95"/>
    </row>
    <row r="115" spans="2:19" s="50" customFormat="1" ht="12.75" customHeight="1" x14ac:dyDescent="0.2">
      <c r="Q115" s="55">
        <v>2016</v>
      </c>
      <c r="S115" s="95"/>
    </row>
    <row r="116" spans="2:19" s="50" customFormat="1" x14ac:dyDescent="0.2">
      <c r="Q116" s="55">
        <v>2017</v>
      </c>
      <c r="S116" s="95"/>
    </row>
    <row r="117" spans="2:19" s="50" customFormat="1" x14ac:dyDescent="0.2">
      <c r="Q117" s="55">
        <v>2018</v>
      </c>
      <c r="S117" s="95"/>
    </row>
    <row r="118" spans="2:19" s="50" customFormat="1" x14ac:dyDescent="0.2">
      <c r="S118" s="95"/>
    </row>
    <row r="119" spans="2:19" s="50" customFormat="1" x14ac:dyDescent="0.2">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7"/>
      <c r="S126" s="95"/>
    </row>
    <row r="127" spans="2:19" s="50" customFormat="1" x14ac:dyDescent="0.2">
      <c r="B127" s="58"/>
      <c r="S127" s="95"/>
    </row>
    <row r="128" spans="2:19" s="50" customFormat="1" x14ac:dyDescent="0.2">
      <c r="B128" s="58"/>
      <c r="S128" s="95"/>
    </row>
    <row r="129" spans="2:20" s="50" customFormat="1" x14ac:dyDescent="0.2">
      <c r="S129" s="95"/>
    </row>
    <row r="130" spans="2:20" s="50" customFormat="1" x14ac:dyDescent="0.2">
      <c r="B130" s="248" t="s">
        <v>321</v>
      </c>
      <c r="S130" s="95"/>
    </row>
    <row r="131" spans="2:20" s="50" customFormat="1" x14ac:dyDescent="0.2">
      <c r="B131" s="248" t="s">
        <v>315</v>
      </c>
      <c r="S131" s="95"/>
    </row>
    <row r="132" spans="2:20" s="50" customFormat="1" x14ac:dyDescent="0.2">
      <c r="B132" s="248" t="s">
        <v>316</v>
      </c>
      <c r="S132" s="95"/>
    </row>
    <row r="133" spans="2:20" s="50" customFormat="1" x14ac:dyDescent="0.2">
      <c r="B133" s="248" t="s">
        <v>317</v>
      </c>
      <c r="S133" s="95"/>
    </row>
    <row r="134" spans="2:20" s="50" customFormat="1" ht="15" customHeight="1" x14ac:dyDescent="0.2">
      <c r="B134" s="249" t="s">
        <v>318</v>
      </c>
      <c r="S134" s="95"/>
    </row>
    <row r="135" spans="2:20" s="50" customFormat="1" ht="15" customHeight="1" x14ac:dyDescent="0.2">
      <c r="B135" s="59" t="s">
        <v>319</v>
      </c>
      <c r="S135" s="95"/>
    </row>
    <row r="136" spans="2:20" s="50" customFormat="1" ht="13.5" customHeight="1" x14ac:dyDescent="0.2">
      <c r="B136" s="59" t="s">
        <v>320</v>
      </c>
      <c r="S136" s="95"/>
    </row>
    <row r="137" spans="2:20" s="50" customFormat="1" x14ac:dyDescent="0.2">
      <c r="B137" s="59"/>
      <c r="S137" s="95"/>
    </row>
    <row r="138" spans="2:20" s="50" customFormat="1" x14ac:dyDescent="0.2">
      <c r="B138" s="57"/>
      <c r="S138" s="95"/>
    </row>
    <row r="139" spans="2:20" s="51" customFormat="1" x14ac:dyDescent="0.2">
      <c r="B139" s="57"/>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0" t="s">
        <v>29</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55</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166</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39</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172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112</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174</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53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163</v>
      </c>
      <c r="C148" s="50"/>
      <c r="D148" s="50"/>
      <c r="E148" s="50"/>
      <c r="F148" s="50"/>
      <c r="G148" s="50"/>
      <c r="H148" s="50"/>
      <c r="I148" s="50"/>
      <c r="J148" s="50"/>
      <c r="K148" s="50"/>
      <c r="L148" s="50"/>
      <c r="M148" s="50"/>
      <c r="N148" s="50"/>
      <c r="O148" s="50"/>
      <c r="P148" s="50"/>
      <c r="Q148" s="50"/>
      <c r="R148" s="50"/>
      <c r="S148" s="95"/>
      <c r="T148" s="50"/>
    </row>
    <row r="149" spans="2:20" s="51" customFormat="1" x14ac:dyDescent="0.2">
      <c r="B149" s="56" t="s">
        <v>167</v>
      </c>
      <c r="C149" s="50"/>
      <c r="D149" s="50"/>
      <c r="E149" s="50"/>
      <c r="F149" s="50"/>
      <c r="G149" s="50"/>
      <c r="H149" s="50"/>
      <c r="I149" s="50"/>
      <c r="J149" s="50"/>
      <c r="K149" s="50"/>
      <c r="L149" s="50"/>
      <c r="M149" s="50"/>
      <c r="N149" s="50"/>
      <c r="O149" s="50"/>
      <c r="P149" s="50"/>
      <c r="Q149" s="50"/>
      <c r="R149" s="50"/>
      <c r="S149" s="95"/>
      <c r="T149" s="50"/>
    </row>
    <row r="150" spans="2:20" x14ac:dyDescent="0.2">
      <c r="B150" s="115" t="s">
        <v>180</v>
      </c>
      <c r="C150" s="50"/>
      <c r="D150" s="50"/>
      <c r="E150" s="50"/>
      <c r="F150" s="50"/>
      <c r="G150" s="50"/>
      <c r="H150" s="50"/>
      <c r="I150" s="50"/>
      <c r="J150" s="50"/>
      <c r="K150" s="50"/>
      <c r="L150" s="50"/>
      <c r="M150" s="50"/>
      <c r="N150" s="50"/>
      <c r="O150" s="50"/>
      <c r="P150" s="50"/>
      <c r="Q150" s="50"/>
      <c r="R150" s="50"/>
      <c r="T150" s="50"/>
    </row>
    <row r="151" spans="2:20" x14ac:dyDescent="0.2">
      <c r="B151" s="56" t="s">
        <v>165</v>
      </c>
      <c r="C151" s="50"/>
      <c r="D151" s="50"/>
      <c r="E151" s="50"/>
      <c r="F151" s="50"/>
      <c r="G151" s="50"/>
      <c r="H151" s="50"/>
      <c r="I151" s="50"/>
      <c r="J151" s="50"/>
      <c r="K151" s="50"/>
      <c r="L151" s="50"/>
      <c r="M151" s="50"/>
      <c r="N151" s="50"/>
      <c r="O151" s="50"/>
      <c r="P151" s="50"/>
      <c r="Q151" s="50"/>
      <c r="R151" s="50"/>
      <c r="T151" s="50"/>
    </row>
    <row r="152" spans="2:20" x14ac:dyDescent="0.2">
      <c r="B152" s="56" t="s">
        <v>170</v>
      </c>
      <c r="C152" s="50"/>
      <c r="D152" s="50"/>
      <c r="E152" s="50"/>
      <c r="F152" s="50"/>
      <c r="G152" s="50"/>
      <c r="H152" s="50"/>
      <c r="I152" s="50"/>
      <c r="J152" s="50"/>
      <c r="K152" s="50"/>
      <c r="L152" s="50"/>
      <c r="M152" s="50"/>
      <c r="N152" s="50"/>
      <c r="O152" s="50"/>
      <c r="P152" s="50"/>
      <c r="Q152" s="50"/>
      <c r="R152" s="50"/>
      <c r="T152" s="50"/>
    </row>
    <row r="153" spans="2:20" x14ac:dyDescent="0.2">
      <c r="B153" s="56" t="s">
        <v>173</v>
      </c>
      <c r="C153" s="50"/>
      <c r="D153" s="50"/>
      <c r="E153" s="50"/>
      <c r="F153" s="50"/>
      <c r="G153" s="50"/>
      <c r="H153" s="50"/>
      <c r="I153" s="50"/>
      <c r="J153" s="50"/>
      <c r="K153" s="50"/>
      <c r="L153" s="50"/>
      <c r="M153" s="50"/>
      <c r="N153" s="50"/>
      <c r="O153" s="50"/>
      <c r="P153" s="50"/>
      <c r="Q153" s="50"/>
      <c r="R153" s="50"/>
      <c r="T153" s="50"/>
    </row>
    <row r="154" spans="2:20" x14ac:dyDescent="0.2">
      <c r="B154" s="56" t="s">
        <v>171</v>
      </c>
      <c r="C154" s="50"/>
      <c r="D154" s="50"/>
      <c r="E154" s="50"/>
      <c r="F154" s="50"/>
      <c r="G154" s="50"/>
      <c r="H154" s="50"/>
      <c r="I154" s="50"/>
      <c r="J154" s="50"/>
      <c r="K154" s="50"/>
      <c r="L154" s="50"/>
      <c r="M154" s="50"/>
      <c r="N154" s="50"/>
      <c r="O154" s="50"/>
      <c r="P154" s="50"/>
      <c r="Q154" s="50"/>
      <c r="R154" s="50"/>
      <c r="T154" s="50"/>
    </row>
    <row r="155" spans="2:20" x14ac:dyDescent="0.2">
      <c r="B155" s="56" t="s">
        <v>168</v>
      </c>
      <c r="C155" s="50"/>
      <c r="D155" s="50"/>
      <c r="E155" s="50"/>
      <c r="F155" s="50"/>
      <c r="G155" s="50"/>
      <c r="H155" s="50"/>
      <c r="I155" s="50"/>
      <c r="J155" s="50"/>
      <c r="K155" s="50"/>
      <c r="L155" s="50"/>
      <c r="M155" s="50"/>
      <c r="N155" s="50"/>
      <c r="O155" s="50"/>
      <c r="P155" s="50"/>
      <c r="Q155" s="50"/>
      <c r="R155" s="50"/>
      <c r="T155" s="50"/>
    </row>
    <row r="156" spans="2:20" x14ac:dyDescent="0.2">
      <c r="B156" s="56" t="s">
        <v>161</v>
      </c>
      <c r="C156" s="50"/>
      <c r="D156" s="50"/>
      <c r="E156" s="50"/>
      <c r="F156" s="50"/>
      <c r="G156" s="50"/>
      <c r="H156" s="50"/>
      <c r="I156" s="50"/>
      <c r="J156" s="50"/>
      <c r="K156" s="50"/>
      <c r="L156" s="50"/>
      <c r="M156" s="50"/>
      <c r="N156" s="50"/>
      <c r="O156" s="50"/>
      <c r="P156" s="50"/>
      <c r="Q156" s="50"/>
      <c r="R156" s="50"/>
      <c r="T156" s="50"/>
    </row>
    <row r="157" spans="2:20" x14ac:dyDescent="0.2">
      <c r="B157" s="56" t="s">
        <v>169</v>
      </c>
      <c r="C157" s="50"/>
      <c r="D157" s="50"/>
      <c r="E157" s="50"/>
      <c r="F157" s="50"/>
      <c r="G157" s="50"/>
      <c r="H157" s="50"/>
      <c r="I157" s="50"/>
      <c r="J157" s="50"/>
      <c r="K157" s="50"/>
      <c r="L157" s="50"/>
      <c r="M157" s="50"/>
      <c r="N157" s="50"/>
      <c r="O157" s="50"/>
      <c r="P157" s="50"/>
      <c r="Q157" s="50"/>
      <c r="R157" s="50"/>
      <c r="T157" s="50"/>
    </row>
    <row r="158" spans="2:20" x14ac:dyDescent="0.2">
      <c r="B158" s="56" t="s">
        <v>162</v>
      </c>
      <c r="C158" s="50"/>
      <c r="D158" s="50"/>
      <c r="E158" s="50"/>
      <c r="F158" s="50"/>
      <c r="G158" s="50"/>
      <c r="H158" s="50"/>
      <c r="I158" s="50"/>
      <c r="J158" s="50"/>
      <c r="K158" s="50"/>
      <c r="L158" s="50"/>
      <c r="M158" s="50"/>
      <c r="N158" s="50"/>
      <c r="O158" s="50"/>
      <c r="P158" s="50"/>
      <c r="Q158" s="50"/>
      <c r="R158" s="50"/>
      <c r="T158" s="50"/>
    </row>
    <row r="159" spans="2:20" x14ac:dyDescent="0.2">
      <c r="B159" s="56" t="s">
        <v>164</v>
      </c>
      <c r="C159" s="50"/>
      <c r="D159" s="50"/>
      <c r="E159" s="50"/>
      <c r="F159" s="50"/>
      <c r="G159" s="50"/>
      <c r="H159" s="50"/>
      <c r="I159" s="50"/>
      <c r="J159" s="50"/>
      <c r="K159" s="50"/>
      <c r="L159" s="50"/>
      <c r="M159" s="50"/>
      <c r="N159" s="50"/>
      <c r="O159" s="50"/>
      <c r="P159" s="50"/>
      <c r="Q159" s="50"/>
      <c r="R159" s="50"/>
      <c r="T159" s="50"/>
    </row>
    <row r="160" spans="2:20" x14ac:dyDescent="0.2">
      <c r="B160" s="56" t="s">
        <v>46</v>
      </c>
      <c r="C160" s="50"/>
      <c r="D160" s="50"/>
      <c r="E160" s="50"/>
      <c r="F160" s="50"/>
      <c r="G160" s="50"/>
      <c r="H160" s="50"/>
      <c r="I160" s="50"/>
      <c r="J160" s="50"/>
      <c r="K160" s="50"/>
      <c r="L160" s="50"/>
      <c r="M160" s="50"/>
      <c r="N160" s="50"/>
      <c r="O160" s="50"/>
      <c r="P160" s="50"/>
      <c r="Q160" s="50"/>
      <c r="R160" s="50"/>
      <c r="T160" s="50"/>
    </row>
    <row r="161" spans="2:20" x14ac:dyDescent="0.2">
      <c r="B161" s="56" t="s">
        <v>54</v>
      </c>
      <c r="C161" s="50"/>
      <c r="D161" s="50"/>
      <c r="E161" s="50"/>
      <c r="F161" s="50"/>
      <c r="G161" s="50"/>
      <c r="H161" s="50"/>
      <c r="I161" s="50"/>
      <c r="J161" s="50"/>
      <c r="K161" s="50"/>
      <c r="L161" s="50"/>
      <c r="M161" s="50"/>
      <c r="N161" s="50"/>
      <c r="O161" s="50"/>
      <c r="P161" s="50"/>
      <c r="Q161" s="50"/>
      <c r="R161" s="50"/>
      <c r="T161" s="50"/>
    </row>
    <row r="162" spans="2:20" x14ac:dyDescent="0.2">
      <c r="B162" s="56" t="s">
        <v>45</v>
      </c>
      <c r="C162" s="50"/>
      <c r="D162" s="50"/>
      <c r="E162" s="50"/>
      <c r="F162" s="50"/>
      <c r="G162" s="50"/>
      <c r="H162" s="50"/>
      <c r="I162" s="50"/>
      <c r="J162" s="50"/>
      <c r="K162" s="50"/>
      <c r="L162" s="50"/>
      <c r="M162" s="50"/>
      <c r="N162" s="50"/>
      <c r="O162" s="50"/>
      <c r="P162" s="50"/>
      <c r="Q162" s="50"/>
      <c r="R162" s="50"/>
      <c r="T162" s="50"/>
    </row>
    <row r="163" spans="2:20" x14ac:dyDescent="0.2">
      <c r="B163" s="56" t="s">
        <v>47</v>
      </c>
      <c r="C163" s="50"/>
      <c r="D163" s="50"/>
      <c r="E163" s="50"/>
      <c r="F163" s="50"/>
      <c r="G163" s="50"/>
      <c r="H163" s="50"/>
      <c r="I163" s="50"/>
      <c r="J163" s="50"/>
      <c r="K163" s="50"/>
      <c r="L163" s="50"/>
      <c r="M163" s="50"/>
      <c r="N163" s="50"/>
      <c r="O163" s="50"/>
      <c r="P163" s="50"/>
      <c r="Q163" s="50"/>
      <c r="R163" s="50"/>
      <c r="T163" s="50"/>
    </row>
    <row r="164" spans="2:20" x14ac:dyDescent="0.2">
      <c r="B164" s="56" t="s">
        <v>113</v>
      </c>
      <c r="C164" s="50"/>
      <c r="D164" s="50"/>
      <c r="E164" s="50"/>
      <c r="F164" s="50"/>
      <c r="G164" s="50"/>
      <c r="H164" s="50"/>
      <c r="I164" s="50"/>
      <c r="J164" s="50"/>
      <c r="K164" s="50"/>
      <c r="L164" s="50"/>
      <c r="M164" s="50"/>
      <c r="N164" s="50"/>
      <c r="O164" s="50"/>
      <c r="P164" s="50"/>
      <c r="Q164" s="50"/>
      <c r="R164" s="50"/>
      <c r="T164" s="50"/>
    </row>
    <row r="165" spans="2:20" x14ac:dyDescent="0.2">
      <c r="B165" s="56" t="s">
        <v>111</v>
      </c>
      <c r="C165" s="50"/>
      <c r="D165" s="50"/>
      <c r="E165" s="50"/>
      <c r="F165" s="50"/>
      <c r="G165" s="50"/>
      <c r="H165" s="50"/>
      <c r="I165" s="50"/>
      <c r="J165" s="50"/>
      <c r="K165" s="50"/>
      <c r="L165" s="50"/>
      <c r="M165" s="50"/>
      <c r="N165" s="50"/>
      <c r="O165" s="50"/>
      <c r="P165" s="50"/>
      <c r="Q165" s="50"/>
      <c r="R165" s="50"/>
      <c r="T165" s="50"/>
    </row>
    <row r="166" spans="2:20" x14ac:dyDescent="0.2">
      <c r="B166" s="56" t="s">
        <v>40</v>
      </c>
      <c r="C166" s="50"/>
      <c r="D166" s="50"/>
      <c r="E166" s="50"/>
      <c r="F166" s="50"/>
      <c r="G166" s="50"/>
      <c r="H166" s="50"/>
      <c r="I166" s="50"/>
      <c r="J166" s="50"/>
      <c r="K166" s="50"/>
      <c r="L166" s="50"/>
      <c r="M166" s="50"/>
      <c r="N166" s="50"/>
      <c r="O166" s="50"/>
      <c r="P166" s="50"/>
      <c r="Q166" s="50"/>
      <c r="R166" s="50"/>
      <c r="T166" s="50"/>
    </row>
    <row r="167" spans="2:20" x14ac:dyDescent="0.2">
      <c r="B167" s="56" t="s">
        <v>110</v>
      </c>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c r="C170" s="50"/>
      <c r="D170" s="50"/>
      <c r="E170" s="50"/>
      <c r="F170" s="50"/>
      <c r="G170" s="50"/>
      <c r="H170" s="50"/>
      <c r="I170" s="50"/>
      <c r="J170" s="50"/>
      <c r="K170" s="50"/>
      <c r="L170" s="50"/>
      <c r="M170" s="50"/>
      <c r="N170" s="50"/>
      <c r="O170" s="50"/>
      <c r="P170" s="50"/>
      <c r="Q170" s="50"/>
      <c r="R170" s="50"/>
      <c r="T170" s="50"/>
    </row>
    <row r="171" spans="2:20" x14ac:dyDescent="0.2">
      <c r="B171" s="50" t="s">
        <v>181</v>
      </c>
      <c r="C171" s="50"/>
      <c r="D171" s="50"/>
      <c r="E171" s="50"/>
      <c r="F171" s="50"/>
      <c r="G171" s="50"/>
      <c r="H171" s="50"/>
      <c r="I171" s="50"/>
      <c r="J171" s="50"/>
      <c r="K171" s="50"/>
      <c r="L171" s="50"/>
      <c r="M171" s="50"/>
      <c r="N171" s="50"/>
      <c r="O171" s="50"/>
      <c r="P171" s="50"/>
      <c r="Q171" s="50"/>
      <c r="R171" s="50"/>
      <c r="T171" s="50"/>
    </row>
    <row r="172" spans="2:20" x14ac:dyDescent="0.2">
      <c r="B172" s="55" t="s">
        <v>66</v>
      </c>
      <c r="C172" s="50"/>
      <c r="D172" s="50"/>
      <c r="E172" s="50"/>
      <c r="F172" s="50"/>
      <c r="G172" s="50"/>
      <c r="H172" s="50"/>
      <c r="I172" s="50"/>
      <c r="J172" s="50"/>
      <c r="K172" s="50"/>
      <c r="L172" s="50"/>
      <c r="M172" s="50"/>
      <c r="N172" s="50"/>
      <c r="O172" s="50"/>
      <c r="P172" s="50"/>
      <c r="Q172" s="50"/>
      <c r="R172" s="50"/>
      <c r="T172" s="50"/>
    </row>
    <row r="173" spans="2:20" x14ac:dyDescent="0.2">
      <c r="B173" s="55" t="s">
        <v>85</v>
      </c>
      <c r="C173" s="50"/>
      <c r="D173" s="50"/>
      <c r="E173" s="50"/>
      <c r="F173" s="50"/>
      <c r="G173" s="50"/>
      <c r="H173" s="50"/>
      <c r="I173" s="50"/>
      <c r="J173" s="50"/>
      <c r="K173" s="50"/>
      <c r="L173" s="50"/>
      <c r="M173" s="50"/>
      <c r="N173" s="50"/>
      <c r="O173" s="50"/>
      <c r="P173" s="50"/>
      <c r="Q173" s="50"/>
      <c r="R173" s="50"/>
      <c r="T173" s="50"/>
    </row>
    <row r="174" spans="2:20" x14ac:dyDescent="0.2">
      <c r="B174" s="50"/>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row r="181" spans="2:20" x14ac:dyDescent="0.2">
      <c r="B181" s="57"/>
      <c r="C181" s="50"/>
      <c r="D181" s="50"/>
      <c r="E181" s="50"/>
      <c r="F181" s="50"/>
      <c r="G181" s="50"/>
      <c r="H181" s="50"/>
      <c r="I181" s="50"/>
      <c r="J181" s="50"/>
      <c r="K181" s="50"/>
      <c r="L181" s="50"/>
      <c r="M181" s="50"/>
      <c r="N181" s="50"/>
      <c r="O181" s="50"/>
      <c r="P181" s="50"/>
      <c r="Q181" s="50"/>
      <c r="R181" s="50"/>
      <c r="T181" s="50"/>
    </row>
  </sheetData>
  <sheetProtection formatCells="0" formatColumns="0" formatRows="0" insertRows="0"/>
  <mergeCells count="7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5:P75"/>
    <mergeCell ref="C76:P76"/>
    <mergeCell ref="C44:G44"/>
    <mergeCell ref="H44:L44"/>
    <mergeCell ref="M44:P44"/>
    <mergeCell ref="B46:P46"/>
    <mergeCell ref="B48:B49"/>
    <mergeCell ref="B51:P51"/>
    <mergeCell ref="C72:P73"/>
    <mergeCell ref="C77:P77"/>
    <mergeCell ref="C78:P78"/>
    <mergeCell ref="C79:P79"/>
    <mergeCell ref="B52:P67"/>
    <mergeCell ref="A68:Q68"/>
    <mergeCell ref="B69:B77"/>
    <mergeCell ref="C69:P69"/>
    <mergeCell ref="C70:P70"/>
    <mergeCell ref="C71:P71"/>
    <mergeCell ref="C74:P74"/>
  </mergeCells>
  <conditionalFormatting sqref="S2">
    <cfRule type="cellIs" dxfId="24" priority="25" stopIfTrue="1" operator="greaterThanOrEqual">
      <formula>0.95</formula>
    </cfRule>
  </conditionalFormatting>
  <conditionalFormatting sqref="F49">
    <cfRule type="cellIs" dxfId="23" priority="21" stopIfTrue="1" operator="equal">
      <formula>"0"</formula>
    </cfRule>
    <cfRule type="cellIs" dxfId="22" priority="22" stopIfTrue="1" operator="lessThanOrEqual">
      <formula>$S$5</formula>
    </cfRule>
    <cfRule type="cellIs" dxfId="21" priority="23" stopIfTrue="1" operator="between">
      <formula>$S$4</formula>
      <formula>$S$3</formula>
    </cfRule>
    <cfRule type="cellIs" dxfId="8" priority="24" stopIfTrue="1" operator="greaterThanOrEqual">
      <formula>$S$2</formula>
    </cfRule>
  </conditionalFormatting>
  <conditionalFormatting sqref="L49">
    <cfRule type="cellIs" dxfId="20" priority="13" stopIfTrue="1" operator="equal">
      <formula>"0"</formula>
    </cfRule>
    <cfRule type="cellIs" dxfId="19" priority="14" stopIfTrue="1" operator="lessThanOrEqual">
      <formula>$S$5</formula>
    </cfRule>
    <cfRule type="cellIs" dxfId="18" priority="15" stopIfTrue="1" operator="between">
      <formula>$S$4</formula>
      <formula>$S$3</formula>
    </cfRule>
    <cfRule type="cellIs" dxfId="7" priority="16" stopIfTrue="1" operator="greaterThanOrEqual">
      <formula>$S$2</formula>
    </cfRule>
  </conditionalFormatting>
  <conditionalFormatting sqref="O49">
    <cfRule type="cellIs" dxfId="17" priority="9" stopIfTrue="1" operator="equal">
      <formula>"0"</formula>
    </cfRule>
    <cfRule type="cellIs" dxfId="16" priority="10" stopIfTrue="1" operator="lessThanOrEqual">
      <formula>$S$5</formula>
    </cfRule>
    <cfRule type="cellIs" dxfId="15" priority="11" stopIfTrue="1" operator="between">
      <formula>$S$4</formula>
      <formula>$S$3</formula>
    </cfRule>
    <cfRule type="cellIs" dxfId="6" priority="12" stopIfTrue="1" operator="greaterThanOrEqual">
      <formula>$S$2</formula>
    </cfRule>
  </conditionalFormatting>
  <conditionalFormatting sqref="P49">
    <cfRule type="cellIs" dxfId="14" priority="5" stopIfTrue="1" operator="equal">
      <formula>"0"</formula>
    </cfRule>
    <cfRule type="cellIs" dxfId="13" priority="6" stopIfTrue="1" operator="lessThanOrEqual">
      <formula>$S$5</formula>
    </cfRule>
    <cfRule type="cellIs" dxfId="12" priority="7" stopIfTrue="1" operator="between">
      <formula>$S$4</formula>
      <formula>$S$3</formula>
    </cfRule>
    <cfRule type="cellIs" dxfId="5" priority="8" stopIfTrue="1" operator="greaterThanOrEqual">
      <formula>$S$2</formula>
    </cfRule>
  </conditionalFormatting>
  <conditionalFormatting sqref="I49">
    <cfRule type="cellIs" dxfId="11" priority="1" stopIfTrue="1" operator="equal">
      <formula>"0"</formula>
    </cfRule>
    <cfRule type="cellIs" dxfId="10" priority="2" stopIfTrue="1" operator="lessThanOrEqual">
      <formula>$S$5</formula>
    </cfRule>
    <cfRule type="cellIs" dxfId="9" priority="3" stopIfTrue="1" operator="between">
      <formula>$S$4</formula>
      <formula>$S$3</formula>
    </cfRule>
    <cfRule type="cellIs" dxfId="4" priority="4" stopIfTrue="1" operator="greaterThanOrEqual">
      <formula>$S$2</formula>
    </cfRule>
  </conditionalFormatting>
  <dataValidations count="7">
    <dataValidation type="list" allowBlank="1" showInputMessage="1" showErrorMessage="1" sqref="C79:P79">
      <formula1>$B$172:$B$173</formula1>
    </dataValidation>
    <dataValidation type="list" allowBlank="1" showInputMessage="1" showErrorMessage="1" sqref="C12:P12">
      <formula1>$B$141:$B$167</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$Q$104:$Q$109</formula1>
    </dataValidation>
    <dataValidation type="list" allowBlank="1" showInputMessage="1" showErrorMessage="1" sqref="C18:P18">
      <formula1>$B$130:$B$137</formula1>
    </dataValidation>
    <dataValidation type="list" allowBlank="1" showInputMessage="1" showErrorMessage="1" sqref="B130:B136">
      <formula1>$B$130:$B$136</formula1>
    </dataValidation>
  </dataValidation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139"/>
  <sheetViews>
    <sheetView topLeftCell="A7" zoomScale="91" zoomScaleNormal="91" workbookViewId="0">
      <selection activeCell="AB10" sqref="AB10:AB11"/>
    </sheetView>
  </sheetViews>
  <sheetFormatPr baseColWidth="10" defaultRowHeight="30" customHeight="1" x14ac:dyDescent="0.2"/>
  <cols>
    <col min="1" max="1" width="28.5703125" style="82" customWidth="1"/>
    <col min="2" max="2" width="27" style="75" bestFit="1" customWidth="1"/>
    <col min="3" max="4" width="10.7109375" style="75" customWidth="1"/>
    <col min="5" max="5" width="13" style="75" customWidth="1"/>
    <col min="6" max="8" width="10.7109375" style="75" customWidth="1"/>
    <col min="9" max="9" width="15.85546875" style="75" customWidth="1"/>
    <col min="10" max="10" width="12.7109375" style="75" customWidth="1"/>
    <col min="11" max="16" width="10.7109375" style="75" customWidth="1"/>
    <col min="17" max="18" width="12.7109375" style="75" customWidth="1"/>
    <col min="19" max="19" width="8.7109375" style="75" customWidth="1"/>
    <col min="20" max="20" width="10.28515625" style="75" customWidth="1"/>
    <col min="21" max="21" width="13.85546875" style="75" customWidth="1"/>
    <col min="22" max="22" width="11.28515625" style="75" customWidth="1"/>
    <col min="23" max="23" width="14.42578125" style="75" customWidth="1"/>
    <col min="24" max="24" width="8.7109375" style="75" customWidth="1"/>
    <col min="25" max="26" width="15.7109375" style="75" customWidth="1"/>
    <col min="27" max="27" width="8.7109375" style="75" customWidth="1"/>
    <col min="28" max="28" width="9.5703125" style="75" customWidth="1"/>
    <col min="29" max="29" width="8.7109375" style="75" customWidth="1"/>
    <col min="30" max="30" width="10.140625" style="75" customWidth="1"/>
    <col min="31" max="31" width="8.7109375" style="75" customWidth="1"/>
    <col min="32" max="32" width="10.140625" style="75" customWidth="1"/>
    <col min="33" max="36" width="15.7109375" style="75" customWidth="1"/>
    <col min="37" max="37" width="5.28515625" style="75" customWidth="1"/>
    <col min="38" max="38" width="10.7109375" style="75" customWidth="1"/>
    <col min="39" max="39" width="79.28515625" style="75" customWidth="1"/>
    <col min="40" max="42" width="11.42578125" style="107"/>
    <col min="43" max="43" width="11.42578125" style="95" hidden="1" customWidth="1"/>
    <col min="44" max="44" width="11.42578125" style="107"/>
    <col min="45" max="16384" width="11.42578125" style="75"/>
  </cols>
  <sheetData>
    <row r="1" spans="1:48" ht="30" customHeight="1" x14ac:dyDescent="0.25">
      <c r="A1" s="671"/>
      <c r="B1" s="666" t="s">
        <v>56</v>
      </c>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c r="AG1" s="667"/>
      <c r="AH1" s="667"/>
      <c r="AI1" s="667"/>
      <c r="AJ1" s="667"/>
      <c r="AK1" s="668"/>
      <c r="AL1" s="594" t="str">
        <f>+EficaciaSST!N2</f>
        <v>Código: GC-F-006</v>
      </c>
      <c r="AM1" s="595"/>
      <c r="AN1" s="106"/>
      <c r="AO1" s="106"/>
      <c r="AR1" s="106"/>
      <c r="AS1" s="72"/>
      <c r="AT1" s="72"/>
      <c r="AU1" s="73"/>
      <c r="AV1" s="74"/>
    </row>
    <row r="2" spans="1:48" s="52" customFormat="1" ht="30" customHeight="1" x14ac:dyDescent="0.25">
      <c r="A2" s="671"/>
      <c r="B2" s="666" t="s">
        <v>87</v>
      </c>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668"/>
      <c r="AL2" s="594" t="str">
        <f>+EficaciaSST!N3</f>
        <v>Fecha: 14 de junio de 2019</v>
      </c>
      <c r="AM2" s="595"/>
      <c r="AN2" s="108"/>
      <c r="AO2" s="108"/>
      <c r="AP2" s="109"/>
      <c r="AQ2" s="116">
        <f>+EficaciaSST!S2</f>
        <v>0.85</v>
      </c>
      <c r="AR2" s="108"/>
      <c r="AS2" s="76"/>
      <c r="AT2" s="76"/>
      <c r="AU2" s="77"/>
      <c r="AV2" s="78"/>
    </row>
    <row r="3" spans="1:48" s="52" customFormat="1" ht="30" customHeight="1" x14ac:dyDescent="0.25">
      <c r="A3" s="671"/>
      <c r="B3" s="666" t="s">
        <v>89</v>
      </c>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8"/>
      <c r="AL3" s="594" t="str">
        <f>+EficaciaSST!N4</f>
        <v>Versión 004</v>
      </c>
      <c r="AM3" s="595"/>
      <c r="AN3" s="108"/>
      <c r="AO3" s="108"/>
      <c r="AP3" s="109"/>
      <c r="AQ3" s="96">
        <f>+EficaciaSST!S3</f>
        <v>0.84</v>
      </c>
      <c r="AR3" s="108"/>
      <c r="AS3" s="76"/>
      <c r="AT3" s="76"/>
      <c r="AU3" s="77"/>
      <c r="AV3" s="78"/>
    </row>
    <row r="4" spans="1:48" s="52" customFormat="1" ht="30" customHeight="1" x14ac:dyDescent="0.25">
      <c r="A4" s="671"/>
      <c r="B4" s="666" t="s">
        <v>91</v>
      </c>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c r="AK4" s="668"/>
      <c r="AL4" s="595" t="str">
        <f>+EficaciaSST!N5</f>
        <v>Pagina 1 de 1</v>
      </c>
      <c r="AM4" s="595"/>
      <c r="AN4" s="110"/>
      <c r="AO4" s="110"/>
      <c r="AP4" s="109"/>
      <c r="AQ4" s="96">
        <f>+EficaciaSST!S5</f>
        <v>0.74</v>
      </c>
      <c r="AR4" s="110"/>
      <c r="AS4" s="79"/>
      <c r="AT4" s="79"/>
      <c r="AU4" s="77"/>
      <c r="AV4" s="78"/>
    </row>
    <row r="5" spans="1:48" s="52" customFormat="1" ht="18" x14ac:dyDescent="0.25">
      <c r="A5" s="99"/>
      <c r="B5" s="100"/>
      <c r="C5" s="100"/>
      <c r="D5" s="100"/>
      <c r="E5" s="100"/>
      <c r="F5" s="100"/>
      <c r="G5" s="100"/>
      <c r="H5" s="100"/>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2"/>
      <c r="AL5" s="102"/>
      <c r="AM5" s="102"/>
      <c r="AN5" s="110"/>
      <c r="AO5" s="110"/>
      <c r="AP5" s="109"/>
      <c r="AQ5" s="96">
        <f>+EficaciaSST!S4</f>
        <v>0.75</v>
      </c>
      <c r="AR5" s="110"/>
      <c r="AS5" s="79"/>
      <c r="AT5" s="79"/>
      <c r="AU5" s="77"/>
      <c r="AV5" s="78"/>
    </row>
    <row r="6" spans="1:48" s="195" customFormat="1" ht="30" customHeight="1" x14ac:dyDescent="0.2">
      <c r="A6" s="196" t="s">
        <v>0</v>
      </c>
      <c r="B6" s="192"/>
      <c r="C6" s="199" t="str">
        <f>+EficaciaSST!C12</f>
        <v>GESTION DEL TALENTO HUMANO</v>
      </c>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3"/>
      <c r="AO6" s="193"/>
      <c r="AP6" s="193"/>
      <c r="AQ6" s="194"/>
      <c r="AR6" s="193"/>
    </row>
    <row r="7" spans="1:48" s="52" customFormat="1" ht="11.25" customHeight="1" thickBot="1" x14ac:dyDescent="0.25">
      <c r="A7" s="10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9"/>
      <c r="AO7" s="109"/>
      <c r="AP7" s="109"/>
      <c r="AQ7" s="96"/>
      <c r="AR7" s="109"/>
    </row>
    <row r="8" spans="1:48" s="80" customFormat="1" ht="30" customHeight="1" x14ac:dyDescent="0.2">
      <c r="A8" s="828" t="s">
        <v>92</v>
      </c>
      <c r="B8" s="830" t="s">
        <v>20</v>
      </c>
      <c r="C8" s="832" t="str">
        <f>+EficaciaSST!C14</f>
        <v>Eficacia de la Implementación del Plan de Anual de Seguridad y Salud en el Trabajo</v>
      </c>
      <c r="D8" s="833"/>
      <c r="E8" s="833"/>
      <c r="F8" s="833"/>
      <c r="G8" s="833"/>
      <c r="H8" s="833"/>
      <c r="I8" s="833"/>
      <c r="J8" s="833"/>
      <c r="K8" s="833"/>
      <c r="L8" s="833"/>
      <c r="M8" s="833"/>
      <c r="N8" s="833"/>
      <c r="O8" s="833"/>
      <c r="P8" s="833"/>
      <c r="Q8" s="833"/>
      <c r="R8" s="833"/>
      <c r="S8" s="833"/>
      <c r="T8" s="833"/>
      <c r="U8" s="833"/>
      <c r="V8" s="833"/>
      <c r="W8" s="833"/>
      <c r="X8" s="833"/>
      <c r="Y8" s="833"/>
      <c r="Z8" s="833"/>
      <c r="AA8" s="833"/>
      <c r="AB8" s="833"/>
      <c r="AC8" s="833"/>
      <c r="AD8" s="833"/>
      <c r="AE8" s="833"/>
      <c r="AF8" s="833"/>
      <c r="AG8" s="833"/>
      <c r="AH8" s="833"/>
      <c r="AI8" s="833"/>
      <c r="AJ8" s="834"/>
      <c r="AK8" s="830" t="s">
        <v>94</v>
      </c>
      <c r="AL8" s="830"/>
      <c r="AM8" s="835"/>
      <c r="AN8" s="111"/>
      <c r="AO8" s="111"/>
      <c r="AP8" s="111"/>
      <c r="AQ8" s="95"/>
      <c r="AR8" s="111"/>
    </row>
    <row r="9" spans="1:48" s="81" customFormat="1" ht="30" customHeight="1" thickBot="1" x14ac:dyDescent="0.25">
      <c r="A9" s="829"/>
      <c r="B9" s="831"/>
      <c r="C9" s="210" t="s">
        <v>199</v>
      </c>
      <c r="D9" s="210" t="s">
        <v>93</v>
      </c>
      <c r="E9" s="210" t="s">
        <v>200</v>
      </c>
      <c r="F9" s="210" t="s">
        <v>93</v>
      </c>
      <c r="G9" s="210" t="s">
        <v>201</v>
      </c>
      <c r="H9" s="210" t="s">
        <v>93</v>
      </c>
      <c r="I9" s="205" t="s">
        <v>192</v>
      </c>
      <c r="J9" s="205" t="s">
        <v>93</v>
      </c>
      <c r="K9" s="210" t="s">
        <v>202</v>
      </c>
      <c r="L9" s="210" t="s">
        <v>93</v>
      </c>
      <c r="M9" s="210" t="s">
        <v>203</v>
      </c>
      <c r="N9" s="210" t="s">
        <v>93</v>
      </c>
      <c r="O9" s="210" t="s">
        <v>204</v>
      </c>
      <c r="P9" s="210" t="s">
        <v>93</v>
      </c>
      <c r="Q9" s="205" t="s">
        <v>193</v>
      </c>
      <c r="R9" s="205" t="s">
        <v>93</v>
      </c>
      <c r="S9" s="210" t="s">
        <v>205</v>
      </c>
      <c r="T9" s="210" t="s">
        <v>93</v>
      </c>
      <c r="U9" s="210" t="s">
        <v>206</v>
      </c>
      <c r="V9" s="210" t="s">
        <v>93</v>
      </c>
      <c r="W9" s="210" t="s">
        <v>207</v>
      </c>
      <c r="X9" s="210" t="s">
        <v>93</v>
      </c>
      <c r="Y9" s="205" t="s">
        <v>194</v>
      </c>
      <c r="Z9" s="205" t="s">
        <v>93</v>
      </c>
      <c r="AA9" s="210" t="s">
        <v>208</v>
      </c>
      <c r="AB9" s="210" t="s">
        <v>93</v>
      </c>
      <c r="AC9" s="210" t="s">
        <v>209</v>
      </c>
      <c r="AD9" s="210" t="s">
        <v>93</v>
      </c>
      <c r="AE9" s="210" t="s">
        <v>210</v>
      </c>
      <c r="AF9" s="210" t="s">
        <v>93</v>
      </c>
      <c r="AG9" s="205" t="s">
        <v>195</v>
      </c>
      <c r="AH9" s="205" t="s">
        <v>93</v>
      </c>
      <c r="AI9" s="210" t="s">
        <v>10</v>
      </c>
      <c r="AJ9" s="210" t="s">
        <v>93</v>
      </c>
      <c r="AK9" s="831"/>
      <c r="AL9" s="831"/>
      <c r="AM9" s="836"/>
      <c r="AN9" s="112"/>
      <c r="AO9" s="112"/>
      <c r="AP9" s="112"/>
      <c r="AQ9" s="95"/>
      <c r="AR9" s="112"/>
    </row>
    <row r="10" spans="1:48" s="52" customFormat="1" ht="91.5" customHeight="1" x14ac:dyDescent="0.2">
      <c r="A10" s="837" t="s">
        <v>278</v>
      </c>
      <c r="B10" s="212" t="str">
        <f>+EficaciaSST!B40</f>
        <v>Número de actividades ejecutadas en el periodo</v>
      </c>
      <c r="C10" s="213">
        <v>21</v>
      </c>
      <c r="D10" s="827">
        <f>IF(C10=0,"0",C10/C11)</f>
        <v>1</v>
      </c>
      <c r="E10" s="213">
        <v>28</v>
      </c>
      <c r="F10" s="827">
        <f>IF(E10=0,"0",E10/E11)</f>
        <v>0.96551724137931039</v>
      </c>
      <c r="G10" s="214">
        <v>26</v>
      </c>
      <c r="H10" s="827">
        <f>IF(G10=0,"0",G10/G11)</f>
        <v>0.96296296296296291</v>
      </c>
      <c r="I10" s="215">
        <f>+C10+E10+G10</f>
        <v>75</v>
      </c>
      <c r="J10" s="824">
        <f>IF(I10=0,"0",I10/I11)</f>
        <v>0.97402597402597402</v>
      </c>
      <c r="K10" s="214">
        <v>25</v>
      </c>
      <c r="L10" s="827">
        <f>IF(K10=0,"0",K10/K11)</f>
        <v>0.8928571428571429</v>
      </c>
      <c r="M10" s="214">
        <v>25</v>
      </c>
      <c r="N10" s="827">
        <f>IF(M10=0,"0",M10/M11)</f>
        <v>0.96153846153846156</v>
      </c>
      <c r="O10" s="214">
        <v>25</v>
      </c>
      <c r="P10" s="827">
        <f>IF(O10=0,"0",O10/O11)</f>
        <v>0.96153846153846156</v>
      </c>
      <c r="Q10" s="216">
        <f>K10+M10+O10</f>
        <v>75</v>
      </c>
      <c r="R10" s="824">
        <f>IF(Q10=0,"0",Q10/Q11)</f>
        <v>0.9375</v>
      </c>
      <c r="S10" s="214">
        <v>25</v>
      </c>
      <c r="T10" s="827">
        <f>IF(S10=0,"0",S10/S11)</f>
        <v>0.96153846153846156</v>
      </c>
      <c r="U10" s="214">
        <v>25</v>
      </c>
      <c r="V10" s="827">
        <f>IF(U10=0,"0",U10/U11)</f>
        <v>0.92592592592592593</v>
      </c>
      <c r="W10" s="214">
        <v>27</v>
      </c>
      <c r="X10" s="827">
        <f>IF(W10=0,"0",W10/W11)</f>
        <v>0.93103448275862066</v>
      </c>
      <c r="Y10" s="216">
        <f>S10+U10+W10</f>
        <v>77</v>
      </c>
      <c r="Z10" s="824">
        <f>IF(Y10=0,"0",Y10/Y11)</f>
        <v>0.93902439024390238</v>
      </c>
      <c r="AA10" s="217">
        <v>25</v>
      </c>
      <c r="AB10" s="825">
        <f>IF(AA10=0,"0",AA10/AA11)</f>
        <v>1</v>
      </c>
      <c r="AC10" s="217"/>
      <c r="AD10" s="825" t="str">
        <f>IF(AC10=0,"0",AC10/AC11)</f>
        <v>0</v>
      </c>
      <c r="AE10" s="217"/>
      <c r="AF10" s="825" t="str">
        <f>IF(AE10=0,"0",AE10/AE11)</f>
        <v>0</v>
      </c>
      <c r="AG10" s="218">
        <f>+AA10+AC10+AE10</f>
        <v>25</v>
      </c>
      <c r="AH10" s="824">
        <f>IF(AG10=0,"0",AG10/AG11)</f>
        <v>1</v>
      </c>
      <c r="AI10" s="211">
        <f>+I10+Q10+Y10+AG10</f>
        <v>252</v>
      </c>
      <c r="AJ10" s="826">
        <f>IF(AI10=0,"0",AI10/AI11)</f>
        <v>0.95454545454545459</v>
      </c>
      <c r="AK10" s="818"/>
      <c r="AL10" s="819"/>
      <c r="AM10" s="820"/>
      <c r="AN10" s="109"/>
      <c r="AO10" s="109"/>
      <c r="AP10" s="109"/>
      <c r="AQ10" s="95"/>
      <c r="AR10" s="109"/>
    </row>
    <row r="11" spans="1:48" s="52" customFormat="1" ht="102.75" customHeight="1" thickBot="1" x14ac:dyDescent="0.25">
      <c r="A11" s="838"/>
      <c r="B11" s="212" t="str">
        <f>+EficaciaSST!B41</f>
        <v>Número de actividades programadas del Plan SST en el periodo evaluado</v>
      </c>
      <c r="C11" s="219">
        <v>21</v>
      </c>
      <c r="D11" s="827"/>
      <c r="E11" s="219">
        <v>29</v>
      </c>
      <c r="F11" s="827"/>
      <c r="G11" s="214">
        <v>27</v>
      </c>
      <c r="H11" s="827"/>
      <c r="I11" s="215">
        <f>+C11+E11+G11</f>
        <v>77</v>
      </c>
      <c r="J11" s="824"/>
      <c r="K11" s="214">
        <v>28</v>
      </c>
      <c r="L11" s="827"/>
      <c r="M11" s="214">
        <v>26</v>
      </c>
      <c r="N11" s="827"/>
      <c r="O11" s="214">
        <v>26</v>
      </c>
      <c r="P11" s="827"/>
      <c r="Q11" s="216">
        <f>+K11+M11+O11</f>
        <v>80</v>
      </c>
      <c r="R11" s="824"/>
      <c r="S11" s="214">
        <v>26</v>
      </c>
      <c r="T11" s="827"/>
      <c r="U11" s="214">
        <v>27</v>
      </c>
      <c r="V11" s="827"/>
      <c r="W11" s="214">
        <v>29</v>
      </c>
      <c r="X11" s="827"/>
      <c r="Y11" s="216">
        <f>+S11+U11+W11</f>
        <v>82</v>
      </c>
      <c r="Z11" s="824"/>
      <c r="AA11" s="217">
        <v>25</v>
      </c>
      <c r="AB11" s="825"/>
      <c r="AC11" s="217"/>
      <c r="AD11" s="825"/>
      <c r="AE11" s="217"/>
      <c r="AF11" s="825"/>
      <c r="AG11" s="218">
        <f>+AA11+AC11+AE11</f>
        <v>25</v>
      </c>
      <c r="AH11" s="824"/>
      <c r="AI11" s="211">
        <f>+I11+Q11+Y11+AG11</f>
        <v>264</v>
      </c>
      <c r="AJ11" s="826"/>
      <c r="AK11" s="821"/>
      <c r="AL11" s="822"/>
      <c r="AM11" s="823"/>
      <c r="AN11" s="109"/>
      <c r="AO11" s="109"/>
      <c r="AP11" s="109"/>
      <c r="AQ11" s="95"/>
      <c r="AR11" s="109"/>
    </row>
    <row r="59" spans="1:48" s="107" customFormat="1" ht="30" customHeight="1" x14ac:dyDescent="0.2">
      <c r="A59" s="82"/>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Q59" s="97"/>
      <c r="AS59" s="75"/>
      <c r="AT59" s="75"/>
      <c r="AU59" s="75"/>
      <c r="AV59" s="75"/>
    </row>
    <row r="129" spans="1:48" s="107" customFormat="1" ht="30" customHeight="1" x14ac:dyDescent="0.2">
      <c r="A129" s="82"/>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Q129" s="98"/>
      <c r="AS129" s="75"/>
      <c r="AT129" s="75"/>
      <c r="AU129" s="75"/>
      <c r="AV129" s="75"/>
    </row>
    <row r="130" spans="1:48" s="107" customFormat="1" ht="30" customHeight="1" x14ac:dyDescent="0.2">
      <c r="A130" s="82"/>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Q130" s="98"/>
      <c r="AS130" s="75"/>
      <c r="AT130" s="75"/>
      <c r="AU130" s="75"/>
      <c r="AV130" s="75"/>
    </row>
    <row r="131" spans="1:48" s="107" customFormat="1" ht="30" customHeight="1" x14ac:dyDescent="0.2">
      <c r="A131" s="82"/>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Q131" s="98"/>
      <c r="AS131" s="75"/>
      <c r="AT131" s="75"/>
      <c r="AU131" s="75"/>
      <c r="AV131" s="75"/>
    </row>
    <row r="132" spans="1:48" s="107" customFormat="1" ht="30" customHeight="1" x14ac:dyDescent="0.2">
      <c r="A132" s="82"/>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Q132" s="98"/>
      <c r="AS132" s="75"/>
      <c r="AT132" s="75"/>
      <c r="AU132" s="75"/>
      <c r="AV132" s="75"/>
    </row>
    <row r="133" spans="1:48" s="107" customFormat="1" ht="30" customHeight="1" x14ac:dyDescent="0.2">
      <c r="A133" s="82"/>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Q133" s="98"/>
      <c r="AS133" s="75"/>
      <c r="AT133" s="75"/>
      <c r="AU133" s="75"/>
      <c r="AV133" s="75"/>
    </row>
    <row r="134" spans="1:48" s="107" customFormat="1" ht="30" customHeight="1" x14ac:dyDescent="0.2">
      <c r="A134" s="82"/>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Q134" s="98"/>
      <c r="AS134" s="75"/>
      <c r="AT134" s="75"/>
      <c r="AU134" s="75"/>
      <c r="AV134" s="75"/>
    </row>
    <row r="135" spans="1:48" s="107" customFormat="1" ht="30" customHeight="1" x14ac:dyDescent="0.2">
      <c r="A135" s="82"/>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Q135" s="98"/>
      <c r="AS135" s="75"/>
      <c r="AT135" s="75"/>
      <c r="AU135" s="75"/>
      <c r="AV135" s="75"/>
    </row>
    <row r="136" spans="1:48" s="107" customFormat="1" ht="30" customHeight="1" x14ac:dyDescent="0.2">
      <c r="A136" s="82"/>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Q136" s="98"/>
      <c r="AS136" s="75"/>
      <c r="AT136" s="75"/>
      <c r="AU136" s="75"/>
      <c r="AV136" s="75"/>
    </row>
    <row r="137" spans="1:48" s="107" customFormat="1" ht="30" customHeight="1" x14ac:dyDescent="0.2">
      <c r="A137" s="82"/>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Q137" s="98"/>
      <c r="AS137" s="75"/>
      <c r="AT137" s="75"/>
      <c r="AU137" s="75"/>
      <c r="AV137" s="75"/>
    </row>
    <row r="138" spans="1:48" s="107" customFormat="1" ht="30" customHeight="1" x14ac:dyDescent="0.2">
      <c r="A138" s="82"/>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Q138" s="98"/>
      <c r="AS138" s="75"/>
      <c r="AT138" s="75"/>
      <c r="AU138" s="75"/>
      <c r="AV138" s="75"/>
    </row>
    <row r="139" spans="1:48" s="107" customFormat="1" ht="30" customHeight="1" x14ac:dyDescent="0.2">
      <c r="A139" s="82"/>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Q139" s="98"/>
      <c r="AS139" s="75"/>
      <c r="AT139" s="75"/>
      <c r="AU139" s="75"/>
      <c r="AV139" s="75"/>
    </row>
  </sheetData>
  <sheetProtection formatCells="0" formatColumns="0" formatRows="0" insertRows="0"/>
  <mergeCells count="32">
    <mergeCell ref="A1:A4"/>
    <mergeCell ref="B1:AK1"/>
    <mergeCell ref="AL1:AM1"/>
    <mergeCell ref="B2:AK2"/>
    <mergeCell ref="AL2:AM2"/>
    <mergeCell ref="B3:AK3"/>
    <mergeCell ref="AL3:AM3"/>
    <mergeCell ref="B4:AK4"/>
    <mergeCell ref="AL4:AM4"/>
    <mergeCell ref="A8:A9"/>
    <mergeCell ref="B8:B9"/>
    <mergeCell ref="C8:AJ8"/>
    <mergeCell ref="AK8:AM9"/>
    <mergeCell ref="A10:A11"/>
    <mergeCell ref="D10:D11"/>
    <mergeCell ref="F10:F11"/>
    <mergeCell ref="H10:H11"/>
    <mergeCell ref="J10:J11"/>
    <mergeCell ref="L10:L11"/>
    <mergeCell ref="N10:N11"/>
    <mergeCell ref="P10:P11"/>
    <mergeCell ref="R10:R11"/>
    <mergeCell ref="T10:T11"/>
    <mergeCell ref="V10:V11"/>
    <mergeCell ref="X10:X11"/>
    <mergeCell ref="AK10:AM11"/>
    <mergeCell ref="Z10:Z11"/>
    <mergeCell ref="AB10:AB11"/>
    <mergeCell ref="AD10:AD11"/>
    <mergeCell ref="AF10:AF11"/>
    <mergeCell ref="AH10:AH11"/>
    <mergeCell ref="AJ10:AJ11"/>
  </mergeCells>
  <conditionalFormatting sqref="AJ10">
    <cfRule type="cellIs" dxfId="3" priority="17" stopIfTrue="1" operator="equal">
      <formula>"0"</formula>
    </cfRule>
    <cfRule type="cellIs" dxfId="2" priority="18" stopIfTrue="1" operator="lessThanOrEqual">
      <formula>$AQ$5</formula>
    </cfRule>
    <cfRule type="cellIs" dxfId="1" priority="19" stopIfTrue="1" operator="greaterThanOrEqual">
      <formula>$AQ$2</formula>
    </cfRule>
    <cfRule type="cellIs" dxfId="0" priority="20" stopIfTrue="1" operator="between">
      <formula>$AQ$4</formula>
      <formula>$AQ$3</formula>
    </cfRule>
  </conditionalFormatting>
  <pageMargins left="0.7" right="0.7" top="0.75" bottom="0.75" header="0.3" footer="0.3"/>
  <pageSetup orientation="portrait" r:id="rId1"/>
  <ignoredErrors>
    <ignoredError sqref="I10:I1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28515625" customWidth="1"/>
    <col min="2" max="2" width="40.5703125" customWidth="1"/>
    <col min="3" max="3" width="15.5703125" customWidth="1"/>
    <col min="6" max="6" width="15.7109375" customWidth="1"/>
  </cols>
  <sheetData>
    <row r="1" spans="1:6" ht="18.75" thickTop="1" x14ac:dyDescent="0.25">
      <c r="A1" s="423"/>
      <c r="B1" s="426" t="s">
        <v>56</v>
      </c>
      <c r="C1" s="426"/>
      <c r="D1" s="427" t="s">
        <v>86</v>
      </c>
      <c r="E1" s="428"/>
      <c r="F1" s="429"/>
    </row>
    <row r="2" spans="1:6" ht="18" x14ac:dyDescent="0.25">
      <c r="A2" s="424"/>
      <c r="B2" s="430" t="s">
        <v>87</v>
      </c>
      <c r="C2" s="430"/>
      <c r="D2" s="431" t="s">
        <v>88</v>
      </c>
      <c r="E2" s="432"/>
      <c r="F2" s="433"/>
    </row>
    <row r="3" spans="1:6" ht="18" x14ac:dyDescent="0.25">
      <c r="A3" s="424"/>
      <c r="B3" s="430" t="s">
        <v>89</v>
      </c>
      <c r="C3" s="430"/>
      <c r="D3" s="431" t="s">
        <v>90</v>
      </c>
      <c r="E3" s="432"/>
      <c r="F3" s="433"/>
    </row>
    <row r="4" spans="1:6" ht="27.75" customHeight="1" thickBot="1" x14ac:dyDescent="0.3">
      <c r="A4" s="425"/>
      <c r="B4" s="434" t="s">
        <v>91</v>
      </c>
      <c r="C4" s="434"/>
      <c r="D4" s="435" t="s">
        <v>61</v>
      </c>
      <c r="E4" s="436"/>
      <c r="F4" s="437"/>
    </row>
    <row r="5" spans="1:6" ht="18.75" thickTop="1" x14ac:dyDescent="0.25">
      <c r="A5" s="25"/>
      <c r="B5" s="24"/>
      <c r="C5" s="26"/>
      <c r="D5" s="27"/>
      <c r="E5" s="27"/>
      <c r="F5" s="27"/>
    </row>
    <row r="6" spans="1:6" ht="15.75" x14ac:dyDescent="0.25">
      <c r="A6" s="28" t="s">
        <v>0</v>
      </c>
      <c r="C6" s="404"/>
      <c r="D6" s="404"/>
      <c r="E6" s="404"/>
      <c r="F6" s="404"/>
    </row>
    <row r="7" spans="1:6" ht="13.5" thickBot="1" x14ac:dyDescent="0.25">
      <c r="A7" s="28"/>
    </row>
    <row r="8" spans="1:6" ht="14.25" thickTop="1" thickBot="1" x14ac:dyDescent="0.25">
      <c r="A8" s="405" t="s">
        <v>92</v>
      </c>
      <c r="B8" s="407" t="s">
        <v>141</v>
      </c>
      <c r="C8" s="409"/>
      <c r="D8" s="409"/>
      <c r="E8" s="409"/>
      <c r="F8" s="410"/>
    </row>
    <row r="9" spans="1:6" ht="13.5" thickBot="1" x14ac:dyDescent="0.25">
      <c r="A9" s="406"/>
      <c r="B9" s="408"/>
      <c r="C9" s="31" t="s">
        <v>93</v>
      </c>
      <c r="D9" s="411" t="s">
        <v>94</v>
      </c>
      <c r="E9" s="411"/>
      <c r="F9" s="412"/>
    </row>
    <row r="10" spans="1:6" ht="50.65" customHeight="1" thickBot="1" x14ac:dyDescent="0.25">
      <c r="A10" s="413" t="s">
        <v>95</v>
      </c>
      <c r="B10" s="29"/>
      <c r="C10" s="415"/>
      <c r="D10" s="417"/>
      <c r="E10" s="418"/>
      <c r="F10" s="419"/>
    </row>
    <row r="11" spans="1:6" ht="115.9" customHeight="1" thickBot="1" x14ac:dyDescent="0.25">
      <c r="A11" s="414"/>
      <c r="B11" s="29"/>
      <c r="C11" s="416"/>
      <c r="D11" s="420"/>
      <c r="E11" s="421"/>
      <c r="F11" s="422"/>
    </row>
    <row r="12" spans="1:6" x14ac:dyDescent="0.2">
      <c r="C12" s="46">
        <f>C10</f>
        <v>0</v>
      </c>
    </row>
  </sheetData>
  <mergeCells count="17">
    <mergeCell ref="A1:A4"/>
    <mergeCell ref="B1:C1"/>
    <mergeCell ref="D1:F1"/>
    <mergeCell ref="B2:C2"/>
    <mergeCell ref="D2:F2"/>
    <mergeCell ref="B3:C3"/>
    <mergeCell ref="D3:F3"/>
    <mergeCell ref="B4:C4"/>
    <mergeCell ref="D4:F4"/>
    <mergeCell ref="C6:F6"/>
    <mergeCell ref="A8:A9"/>
    <mergeCell ref="B8:B9"/>
    <mergeCell ref="C8:F8"/>
    <mergeCell ref="D9:F9"/>
    <mergeCell ref="A10:A11"/>
    <mergeCell ref="C10:C11"/>
    <mergeCell ref="D10:F11"/>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7109375" style="3" customWidth="1"/>
    <col min="4" max="4" width="6" style="3" bestFit="1" customWidth="1"/>
    <col min="5" max="5" width="6.42578125" style="3" customWidth="1"/>
    <col min="6" max="6" width="6.5703125" style="3" bestFit="1" customWidth="1"/>
    <col min="7" max="7" width="6.28515625" style="3" bestFit="1" customWidth="1"/>
    <col min="8" max="8" width="6.42578125" style="3" bestFit="1" customWidth="1"/>
    <col min="9" max="9" width="6" style="3" bestFit="1" customWidth="1"/>
    <col min="10" max="11" width="6.5703125" style="3" bestFit="1" customWidth="1"/>
    <col min="12" max="12" width="9.28515625" style="3" customWidth="1"/>
    <col min="13" max="13" width="8.42578125" style="3" customWidth="1"/>
    <col min="14" max="14" width="6.42578125" style="3" customWidth="1"/>
    <col min="15" max="15" width="6.5703125" style="3" customWidth="1"/>
    <col min="16" max="16" width="12.28515625" style="3" customWidth="1"/>
    <col min="17" max="18" width="11.7109375" style="3" customWidth="1"/>
    <col min="19" max="16384" width="11.42578125" style="3"/>
  </cols>
  <sheetData>
    <row r="1" spans="1:18" ht="13.5" thickBot="1" x14ac:dyDescent="0.25"/>
    <row r="2" spans="1:18" ht="16.5" customHeight="1" x14ac:dyDescent="0.2">
      <c r="B2" s="383"/>
      <c r="C2" s="386" t="s">
        <v>56</v>
      </c>
      <c r="D2" s="387"/>
      <c r="E2" s="387"/>
      <c r="F2" s="387"/>
      <c r="G2" s="387"/>
      <c r="H2" s="387"/>
      <c r="I2" s="387"/>
      <c r="J2" s="387"/>
      <c r="K2" s="387"/>
      <c r="L2" s="387"/>
      <c r="M2" s="388"/>
      <c r="N2" s="389" t="s">
        <v>57</v>
      </c>
      <c r="O2" s="390"/>
      <c r="P2" s="391"/>
    </row>
    <row r="3" spans="1:18" ht="15.75" customHeight="1" x14ac:dyDescent="0.2">
      <c r="B3" s="384"/>
      <c r="C3" s="392" t="s">
        <v>58</v>
      </c>
      <c r="D3" s="393"/>
      <c r="E3" s="393"/>
      <c r="F3" s="393"/>
      <c r="G3" s="393"/>
      <c r="H3" s="393"/>
      <c r="I3" s="393"/>
      <c r="J3" s="393"/>
      <c r="K3" s="393"/>
      <c r="L3" s="393"/>
      <c r="M3" s="394"/>
      <c r="N3" s="395" t="s">
        <v>97</v>
      </c>
      <c r="O3" s="396"/>
      <c r="P3" s="397"/>
    </row>
    <row r="4" spans="1:18" ht="15.75" customHeight="1" x14ac:dyDescent="0.2">
      <c r="B4" s="384"/>
      <c r="C4" s="392" t="s">
        <v>59</v>
      </c>
      <c r="D4" s="393"/>
      <c r="E4" s="393"/>
      <c r="F4" s="393"/>
      <c r="G4" s="393"/>
      <c r="H4" s="393"/>
      <c r="I4" s="393"/>
      <c r="J4" s="393"/>
      <c r="K4" s="393"/>
      <c r="L4" s="393"/>
      <c r="M4" s="394"/>
      <c r="N4" s="395" t="s">
        <v>62</v>
      </c>
      <c r="O4" s="396"/>
      <c r="P4" s="397"/>
    </row>
    <row r="5" spans="1:18" ht="16.5" customHeight="1" thickBot="1" x14ac:dyDescent="0.25">
      <c r="B5" s="385"/>
      <c r="C5" s="398" t="s">
        <v>60</v>
      </c>
      <c r="D5" s="399"/>
      <c r="E5" s="399"/>
      <c r="F5" s="399"/>
      <c r="G5" s="399"/>
      <c r="H5" s="399"/>
      <c r="I5" s="399"/>
      <c r="J5" s="399"/>
      <c r="K5" s="399"/>
      <c r="L5" s="399"/>
      <c r="M5" s="400"/>
      <c r="N5" s="401" t="s">
        <v>61</v>
      </c>
      <c r="O5" s="402"/>
      <c r="P5" s="403"/>
    </row>
    <row r="6" spans="1:18" ht="13.5" thickBot="1" x14ac:dyDescent="0.25"/>
    <row r="7" spans="1:18" x14ac:dyDescent="0.2">
      <c r="A7" s="32"/>
      <c r="B7" s="372" t="s">
        <v>65</v>
      </c>
      <c r="C7" s="373"/>
      <c r="D7" s="373"/>
      <c r="E7" s="373"/>
      <c r="F7" s="373"/>
      <c r="G7" s="373"/>
      <c r="H7" s="373"/>
      <c r="I7" s="373"/>
      <c r="J7" s="373"/>
      <c r="K7" s="373"/>
      <c r="L7" s="373"/>
      <c r="M7" s="373"/>
      <c r="N7" s="373"/>
      <c r="O7" s="373"/>
      <c r="P7" s="374"/>
      <c r="Q7" s="32"/>
    </row>
    <row r="8" spans="1:18" ht="13.5" thickBot="1" x14ac:dyDescent="0.25">
      <c r="A8" s="32"/>
      <c r="B8" s="375"/>
      <c r="C8" s="376"/>
      <c r="D8" s="376"/>
      <c r="E8" s="376"/>
      <c r="F8" s="376"/>
      <c r="G8" s="376"/>
      <c r="H8" s="376"/>
      <c r="I8" s="376"/>
      <c r="J8" s="376"/>
      <c r="K8" s="376"/>
      <c r="L8" s="376"/>
      <c r="M8" s="376"/>
      <c r="N8" s="376"/>
      <c r="O8" s="376"/>
      <c r="P8" s="377"/>
      <c r="Q8" s="32"/>
    </row>
    <row r="9" spans="1:18" ht="6.75" customHeight="1" thickBot="1" x14ac:dyDescent="0.25">
      <c r="A9" s="32"/>
      <c r="B9" s="378"/>
      <c r="C9" s="378"/>
      <c r="D9" s="378"/>
      <c r="E9" s="378"/>
      <c r="F9" s="378"/>
      <c r="G9" s="378"/>
      <c r="H9" s="378"/>
      <c r="I9" s="378"/>
      <c r="J9" s="378"/>
      <c r="K9" s="378"/>
      <c r="L9" s="378"/>
      <c r="M9" s="378"/>
      <c r="N9" s="378"/>
      <c r="O9" s="378"/>
      <c r="P9" s="378"/>
      <c r="Q9" s="32"/>
    </row>
    <row r="10" spans="1:18" ht="26.25" customHeight="1" thickBot="1" x14ac:dyDescent="0.25">
      <c r="A10" s="32"/>
      <c r="B10" s="16" t="s">
        <v>83</v>
      </c>
      <c r="C10" s="17">
        <v>2017</v>
      </c>
      <c r="D10" s="379" t="s">
        <v>1</v>
      </c>
      <c r="E10" s="380"/>
      <c r="F10" s="380"/>
      <c r="G10" s="380"/>
      <c r="H10" s="381" t="s">
        <v>30</v>
      </c>
      <c r="I10" s="381"/>
      <c r="J10" s="381"/>
      <c r="K10" s="380" t="s">
        <v>27</v>
      </c>
      <c r="L10" s="380"/>
      <c r="M10" s="380"/>
      <c r="N10" s="380"/>
      <c r="O10" s="381" t="s">
        <v>36</v>
      </c>
      <c r="P10" s="382"/>
      <c r="Q10" s="32"/>
    </row>
    <row r="11" spans="1:18" ht="4.5" customHeight="1" thickBot="1" x14ac:dyDescent="0.25">
      <c r="A11" s="32"/>
      <c r="B11" s="367"/>
      <c r="C11" s="368"/>
      <c r="D11" s="368"/>
      <c r="E11" s="368"/>
      <c r="F11" s="368"/>
      <c r="G11" s="368"/>
      <c r="H11" s="368"/>
      <c r="I11" s="368"/>
      <c r="J11" s="368"/>
      <c r="K11" s="368"/>
      <c r="L11" s="368"/>
      <c r="M11" s="368"/>
      <c r="N11" s="368"/>
      <c r="O11" s="368"/>
      <c r="P11" s="369"/>
      <c r="Q11" s="32"/>
    </row>
    <row r="12" spans="1:18" ht="13.5" thickBot="1" x14ac:dyDescent="0.25">
      <c r="A12" s="32"/>
      <c r="B12" s="23" t="s">
        <v>0</v>
      </c>
      <c r="C12" s="306" t="s">
        <v>46</v>
      </c>
      <c r="D12" s="306"/>
      <c r="E12" s="306"/>
      <c r="F12" s="306"/>
      <c r="G12" s="306"/>
      <c r="H12" s="306"/>
      <c r="I12" s="306"/>
      <c r="J12" s="306"/>
      <c r="K12" s="306"/>
      <c r="L12" s="306"/>
      <c r="M12" s="306"/>
      <c r="N12" s="306"/>
      <c r="O12" s="306"/>
      <c r="P12" s="307"/>
      <c r="Q12" s="32"/>
      <c r="R12" s="44"/>
    </row>
    <row r="13" spans="1:18" ht="4.5" customHeight="1" thickBot="1" x14ac:dyDescent="0.25">
      <c r="A13" s="32"/>
      <c r="B13" s="316"/>
      <c r="C13" s="327"/>
      <c r="D13" s="327"/>
      <c r="E13" s="327"/>
      <c r="F13" s="327"/>
      <c r="G13" s="327"/>
      <c r="H13" s="327"/>
      <c r="I13" s="327"/>
      <c r="J13" s="327"/>
      <c r="K13" s="327"/>
      <c r="L13" s="327"/>
      <c r="M13" s="327"/>
      <c r="N13" s="327"/>
      <c r="O13" s="327"/>
      <c r="P13" s="328"/>
      <c r="Q13" s="32"/>
    </row>
    <row r="14" spans="1:18" ht="13.5" thickBot="1" x14ac:dyDescent="0.25">
      <c r="A14" s="32"/>
      <c r="B14" s="23" t="s">
        <v>6</v>
      </c>
      <c r="C14" s="442" t="s">
        <v>115</v>
      </c>
      <c r="D14" s="440"/>
      <c r="E14" s="440"/>
      <c r="F14" s="440"/>
      <c r="G14" s="440"/>
      <c r="H14" s="440"/>
      <c r="I14" s="440"/>
      <c r="J14" s="440"/>
      <c r="K14" s="440"/>
      <c r="L14" s="440"/>
      <c r="M14" s="440"/>
      <c r="N14" s="440"/>
      <c r="O14" s="440"/>
      <c r="P14" s="441"/>
      <c r="Q14" s="32"/>
    </row>
    <row r="15" spans="1:18" ht="4.5" customHeight="1" thickBot="1" x14ac:dyDescent="0.25">
      <c r="A15" s="32"/>
      <c r="B15" s="343"/>
      <c r="C15" s="344"/>
      <c r="D15" s="344"/>
      <c r="E15" s="344"/>
      <c r="F15" s="344"/>
      <c r="G15" s="344"/>
      <c r="H15" s="344"/>
      <c r="I15" s="344"/>
      <c r="J15" s="344"/>
      <c r="K15" s="344"/>
      <c r="L15" s="344"/>
      <c r="M15" s="344"/>
      <c r="N15" s="344"/>
      <c r="O15" s="344"/>
      <c r="P15" s="345"/>
      <c r="Q15" s="32"/>
    </row>
    <row r="16" spans="1:18" ht="27" customHeight="1" thickBot="1" x14ac:dyDescent="0.25">
      <c r="A16" s="32"/>
      <c r="B16" s="23" t="s">
        <v>25</v>
      </c>
      <c r="C16" s="346" t="s">
        <v>144</v>
      </c>
      <c r="D16" s="370"/>
      <c r="E16" s="370"/>
      <c r="F16" s="370"/>
      <c r="G16" s="370"/>
      <c r="H16" s="370"/>
      <c r="I16" s="370"/>
      <c r="J16" s="370"/>
      <c r="K16" s="370"/>
      <c r="L16" s="370"/>
      <c r="M16" s="370"/>
      <c r="N16" s="370"/>
      <c r="O16" s="370"/>
      <c r="P16" s="371"/>
      <c r="Q16" s="32"/>
    </row>
    <row r="17" spans="1:17" ht="4.5" customHeight="1" thickBot="1" x14ac:dyDescent="0.25">
      <c r="A17" s="32"/>
      <c r="B17" s="343"/>
      <c r="C17" s="344"/>
      <c r="D17" s="344"/>
      <c r="E17" s="344"/>
      <c r="F17" s="344"/>
      <c r="G17" s="344"/>
      <c r="H17" s="344"/>
      <c r="I17" s="344"/>
      <c r="J17" s="344"/>
      <c r="K17" s="344"/>
      <c r="L17" s="344"/>
      <c r="M17" s="344"/>
      <c r="N17" s="344"/>
      <c r="O17" s="344"/>
      <c r="P17" s="345"/>
      <c r="Q17" s="32"/>
    </row>
    <row r="18" spans="1:17" ht="26.25" customHeight="1" thickBot="1" x14ac:dyDescent="0.25">
      <c r="A18" s="32"/>
      <c r="B18" s="23" t="s">
        <v>11</v>
      </c>
      <c r="C18" s="361" t="s">
        <v>114</v>
      </c>
      <c r="D18" s="362"/>
      <c r="E18" s="362"/>
      <c r="F18" s="362"/>
      <c r="G18" s="362"/>
      <c r="H18" s="362"/>
      <c r="I18" s="362"/>
      <c r="J18" s="362"/>
      <c r="K18" s="362"/>
      <c r="L18" s="362"/>
      <c r="M18" s="362"/>
      <c r="N18" s="362"/>
      <c r="O18" s="362"/>
      <c r="P18" s="363"/>
      <c r="Q18" s="32"/>
    </row>
    <row r="19" spans="1:17" ht="4.5" customHeight="1" thickBot="1" x14ac:dyDescent="0.25">
      <c r="A19" s="32"/>
      <c r="B19" s="338"/>
      <c r="C19" s="338"/>
      <c r="D19" s="338"/>
      <c r="E19" s="338"/>
      <c r="F19" s="338"/>
      <c r="G19" s="338"/>
      <c r="H19" s="338"/>
      <c r="I19" s="338"/>
      <c r="J19" s="338"/>
      <c r="K19" s="338"/>
      <c r="L19" s="338"/>
      <c r="M19" s="338"/>
      <c r="N19" s="338"/>
      <c r="O19" s="338"/>
      <c r="P19" s="338"/>
      <c r="Q19" s="32"/>
    </row>
    <row r="20" spans="1:17" ht="17.25" customHeight="1" thickBot="1" x14ac:dyDescent="0.25">
      <c r="A20" s="32"/>
      <c r="B20" s="289" t="s">
        <v>26</v>
      </c>
      <c r="C20" s="290"/>
      <c r="D20" s="290"/>
      <c r="E20" s="290"/>
      <c r="F20" s="290"/>
      <c r="G20" s="290"/>
      <c r="H20" s="290"/>
      <c r="I20" s="290"/>
      <c r="J20" s="290"/>
      <c r="K20" s="290"/>
      <c r="L20" s="290"/>
      <c r="M20" s="290"/>
      <c r="N20" s="290"/>
      <c r="O20" s="290"/>
      <c r="P20" s="291"/>
      <c r="Q20" s="32"/>
    </row>
    <row r="21" spans="1:17" ht="4.5" customHeight="1" thickBot="1" x14ac:dyDescent="0.25">
      <c r="A21" s="32"/>
      <c r="B21" s="364"/>
      <c r="C21" s="365"/>
      <c r="D21" s="365"/>
      <c r="E21" s="365"/>
      <c r="F21" s="365"/>
      <c r="G21" s="365"/>
      <c r="H21" s="365"/>
      <c r="I21" s="365"/>
      <c r="J21" s="365"/>
      <c r="K21" s="365"/>
      <c r="L21" s="365"/>
      <c r="M21" s="365"/>
      <c r="N21" s="365"/>
      <c r="O21" s="365"/>
      <c r="P21" s="366"/>
      <c r="Q21" s="32"/>
    </row>
    <row r="22" spans="1:17" ht="45.75" customHeight="1" thickBot="1" x14ac:dyDescent="0.25">
      <c r="A22" s="32"/>
      <c r="B22" s="23" t="s">
        <v>3</v>
      </c>
      <c r="C22" s="439" t="s">
        <v>142</v>
      </c>
      <c r="D22" s="440"/>
      <c r="E22" s="440"/>
      <c r="F22" s="440"/>
      <c r="G22" s="440"/>
      <c r="H22" s="440"/>
      <c r="I22" s="440"/>
      <c r="J22" s="440"/>
      <c r="K22" s="440"/>
      <c r="L22" s="440"/>
      <c r="M22" s="440"/>
      <c r="N22" s="440"/>
      <c r="O22" s="440"/>
      <c r="P22" s="441"/>
      <c r="Q22" s="32"/>
    </row>
    <row r="23" spans="1:17" ht="4.5" customHeight="1" thickBot="1" x14ac:dyDescent="0.25">
      <c r="A23" s="32"/>
      <c r="B23" s="343"/>
      <c r="C23" s="344"/>
      <c r="D23" s="344"/>
      <c r="E23" s="344"/>
      <c r="F23" s="344"/>
      <c r="G23" s="344"/>
      <c r="H23" s="344"/>
      <c r="I23" s="344"/>
      <c r="J23" s="344"/>
      <c r="K23" s="344"/>
      <c r="L23" s="344"/>
      <c r="M23" s="344"/>
      <c r="N23" s="344"/>
      <c r="O23" s="344"/>
      <c r="P23" s="345"/>
      <c r="Q23" s="32"/>
    </row>
    <row r="24" spans="1:17" ht="52.5" customHeight="1" thickBot="1" x14ac:dyDescent="0.25">
      <c r="A24" s="32"/>
      <c r="B24" s="23" t="s">
        <v>12</v>
      </c>
      <c r="C24" s="346" t="s">
        <v>143</v>
      </c>
      <c r="D24" s="347"/>
      <c r="E24" s="347"/>
      <c r="F24" s="347"/>
      <c r="G24" s="347"/>
      <c r="H24" s="347"/>
      <c r="I24" s="347"/>
      <c r="J24" s="347"/>
      <c r="K24" s="347"/>
      <c r="L24" s="347"/>
      <c r="M24" s="347"/>
      <c r="N24" s="347"/>
      <c r="O24" s="347"/>
      <c r="P24" s="348"/>
      <c r="Q24" s="32"/>
    </row>
    <row r="25" spans="1:17" ht="4.5" customHeight="1" thickBot="1" x14ac:dyDescent="0.25">
      <c r="A25" s="32"/>
      <c r="B25" s="343"/>
      <c r="C25" s="344"/>
      <c r="D25" s="344"/>
      <c r="E25" s="344"/>
      <c r="F25" s="344"/>
      <c r="G25" s="344"/>
      <c r="H25" s="344"/>
      <c r="I25" s="344"/>
      <c r="J25" s="344"/>
      <c r="K25" s="344"/>
      <c r="L25" s="344"/>
      <c r="M25" s="344"/>
      <c r="N25" s="344"/>
      <c r="O25" s="344"/>
      <c r="P25" s="345"/>
      <c r="Q25" s="32"/>
    </row>
    <row r="26" spans="1:17" ht="13.5" customHeight="1" thickBot="1" x14ac:dyDescent="0.25">
      <c r="A26" s="32"/>
      <c r="B26" s="2" t="s">
        <v>2</v>
      </c>
      <c r="C26" s="438">
        <v>0.6</v>
      </c>
      <c r="D26" s="350"/>
      <c r="E26" s="350"/>
      <c r="F26" s="350"/>
      <c r="G26" s="350"/>
      <c r="H26" s="350"/>
      <c r="I26" s="350"/>
      <c r="J26" s="350"/>
      <c r="K26" s="350"/>
      <c r="L26" s="350"/>
      <c r="M26" s="350"/>
      <c r="N26" s="350"/>
      <c r="O26" s="350"/>
      <c r="P26" s="351"/>
      <c r="Q26" s="32"/>
    </row>
    <row r="27" spans="1:17" ht="4.5" customHeight="1" thickBot="1" x14ac:dyDescent="0.25">
      <c r="A27" s="32"/>
      <c r="B27" s="352"/>
      <c r="C27" s="353"/>
      <c r="D27" s="353"/>
      <c r="E27" s="353"/>
      <c r="F27" s="353"/>
      <c r="G27" s="353"/>
      <c r="H27" s="353"/>
      <c r="I27" s="353"/>
      <c r="J27" s="353"/>
      <c r="K27" s="353"/>
      <c r="L27" s="353"/>
      <c r="M27" s="353"/>
      <c r="N27" s="353"/>
      <c r="O27" s="353"/>
      <c r="P27" s="354"/>
      <c r="Q27" s="32"/>
    </row>
    <row r="28" spans="1:17" ht="12.75" customHeight="1" thickBot="1" x14ac:dyDescent="0.25">
      <c r="A28" s="32"/>
      <c r="B28" s="2" t="s">
        <v>13</v>
      </c>
      <c r="C28" s="11" t="s">
        <v>14</v>
      </c>
      <c r="D28" s="355" t="s">
        <v>116</v>
      </c>
      <c r="E28" s="356"/>
      <c r="F28" s="356"/>
      <c r="G28" s="357"/>
      <c r="H28" s="358" t="s">
        <v>15</v>
      </c>
      <c r="I28" s="358"/>
      <c r="J28" s="358"/>
      <c r="K28" s="355" t="s">
        <v>117</v>
      </c>
      <c r="L28" s="356"/>
      <c r="M28" s="357"/>
      <c r="N28" s="359" t="s">
        <v>16</v>
      </c>
      <c r="O28" s="360"/>
      <c r="P28" s="33" t="s">
        <v>118</v>
      </c>
      <c r="Q28" s="32"/>
    </row>
    <row r="29" spans="1:17" ht="4.5" customHeight="1" thickBot="1" x14ac:dyDescent="0.25">
      <c r="A29" s="32"/>
      <c r="B29" s="337"/>
      <c r="C29" s="338"/>
      <c r="D29" s="338"/>
      <c r="E29" s="338"/>
      <c r="F29" s="338"/>
      <c r="G29" s="338"/>
      <c r="H29" s="338"/>
      <c r="I29" s="338"/>
      <c r="J29" s="338"/>
      <c r="K29" s="338"/>
      <c r="L29" s="338"/>
      <c r="M29" s="338"/>
      <c r="N29" s="338"/>
      <c r="O29" s="338"/>
      <c r="P29" s="339"/>
      <c r="Q29" s="32"/>
    </row>
    <row r="30" spans="1:17" ht="13.5" thickBot="1" x14ac:dyDescent="0.25">
      <c r="A30" s="32"/>
      <c r="B30" s="2" t="s">
        <v>7</v>
      </c>
      <c r="C30" s="305" t="s">
        <v>119</v>
      </c>
      <c r="D30" s="306"/>
      <c r="E30" s="306"/>
      <c r="F30" s="306"/>
      <c r="G30" s="306"/>
      <c r="H30" s="306"/>
      <c r="I30" s="306"/>
      <c r="J30" s="306"/>
      <c r="K30" s="306"/>
      <c r="L30" s="306"/>
      <c r="M30" s="306"/>
      <c r="N30" s="306"/>
      <c r="O30" s="306"/>
      <c r="P30" s="307"/>
      <c r="Q30" s="32"/>
    </row>
    <row r="31" spans="1:17" ht="4.5" customHeight="1" thickBot="1" x14ac:dyDescent="0.25">
      <c r="A31" s="32"/>
      <c r="B31" s="343"/>
      <c r="C31" s="344"/>
      <c r="D31" s="344"/>
      <c r="E31" s="344"/>
      <c r="F31" s="344"/>
      <c r="G31" s="344"/>
      <c r="H31" s="344"/>
      <c r="I31" s="344"/>
      <c r="J31" s="344"/>
      <c r="K31" s="344"/>
      <c r="L31" s="344"/>
      <c r="M31" s="344"/>
      <c r="N31" s="344"/>
      <c r="O31" s="344"/>
      <c r="P31" s="345"/>
      <c r="Q31" s="32"/>
    </row>
    <row r="32" spans="1:17" ht="13.5" thickBot="1" x14ac:dyDescent="0.25">
      <c r="A32" s="32"/>
      <c r="B32" s="2" t="s">
        <v>4</v>
      </c>
      <c r="C32" s="305" t="s">
        <v>148</v>
      </c>
      <c r="D32" s="306"/>
      <c r="E32" s="306"/>
      <c r="F32" s="306"/>
      <c r="G32" s="306"/>
      <c r="H32" s="306"/>
      <c r="I32" s="306"/>
      <c r="J32" s="306"/>
      <c r="K32" s="306"/>
      <c r="L32" s="306"/>
      <c r="M32" s="306"/>
      <c r="N32" s="306"/>
      <c r="O32" s="306"/>
      <c r="P32" s="306"/>
      <c r="Q32" s="32"/>
    </row>
    <row r="33" spans="1:17" ht="4.5" customHeight="1" thickBot="1" x14ac:dyDescent="0.25">
      <c r="A33" s="32"/>
      <c r="B33" s="343"/>
      <c r="C33" s="344"/>
      <c r="D33" s="344"/>
      <c r="E33" s="344"/>
      <c r="F33" s="344"/>
      <c r="G33" s="344"/>
      <c r="H33" s="344"/>
      <c r="I33" s="344"/>
      <c r="J33" s="344"/>
      <c r="K33" s="344"/>
      <c r="L33" s="344"/>
      <c r="M33" s="344"/>
      <c r="N33" s="344"/>
      <c r="O33" s="344"/>
      <c r="P33" s="345"/>
      <c r="Q33" s="32"/>
    </row>
    <row r="34" spans="1:17" ht="13.5" thickBot="1" x14ac:dyDescent="0.25">
      <c r="A34" s="32"/>
      <c r="B34" s="2" t="s">
        <v>23</v>
      </c>
      <c r="C34" s="305" t="s">
        <v>69</v>
      </c>
      <c r="D34" s="306"/>
      <c r="E34" s="306"/>
      <c r="F34" s="306"/>
      <c r="G34" s="306"/>
      <c r="H34" s="306"/>
      <c r="I34" s="306"/>
      <c r="J34" s="306"/>
      <c r="K34" s="306"/>
      <c r="L34" s="306"/>
      <c r="M34" s="306"/>
      <c r="N34" s="306"/>
      <c r="O34" s="306"/>
      <c r="P34" s="307"/>
      <c r="Q34" s="32"/>
    </row>
    <row r="35" spans="1:17" ht="4.5" customHeight="1" thickBot="1" x14ac:dyDescent="0.25">
      <c r="A35" s="32"/>
      <c r="B35" s="316"/>
      <c r="C35" s="327"/>
      <c r="D35" s="327"/>
      <c r="E35" s="327"/>
      <c r="F35" s="327"/>
      <c r="G35" s="327"/>
      <c r="H35" s="327"/>
      <c r="I35" s="327"/>
      <c r="J35" s="327"/>
      <c r="K35" s="327"/>
      <c r="L35" s="327"/>
      <c r="M35" s="327"/>
      <c r="N35" s="327"/>
      <c r="O35" s="327"/>
      <c r="P35" s="328"/>
      <c r="Q35" s="32"/>
    </row>
    <row r="36" spans="1:17" ht="16.5" customHeight="1" thickBot="1" x14ac:dyDescent="0.25">
      <c r="A36" s="32"/>
      <c r="B36" s="2" t="s">
        <v>64</v>
      </c>
      <c r="C36" s="305" t="s">
        <v>69</v>
      </c>
      <c r="D36" s="306"/>
      <c r="E36" s="306"/>
      <c r="F36" s="306"/>
      <c r="G36" s="306"/>
      <c r="H36" s="306"/>
      <c r="I36" s="306"/>
      <c r="J36" s="306"/>
      <c r="K36" s="306"/>
      <c r="L36" s="306"/>
      <c r="M36" s="306"/>
      <c r="N36" s="306"/>
      <c r="O36" s="306"/>
      <c r="P36" s="307"/>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329" t="s">
        <v>17</v>
      </c>
      <c r="C38" s="330"/>
      <c r="D38" s="330"/>
      <c r="E38" s="330"/>
      <c r="F38" s="330"/>
      <c r="G38" s="330"/>
      <c r="H38" s="330"/>
      <c r="I38" s="330"/>
      <c r="J38" s="330"/>
      <c r="K38" s="330"/>
      <c r="L38" s="330"/>
      <c r="M38" s="330"/>
      <c r="N38" s="330"/>
      <c r="O38" s="331"/>
      <c r="P38" s="332"/>
      <c r="Q38" s="32"/>
    </row>
    <row r="39" spans="1:17" ht="13.5" thickBot="1" x14ac:dyDescent="0.25">
      <c r="A39" s="32"/>
      <c r="B39" s="1" t="s">
        <v>22</v>
      </c>
      <c r="C39" s="333" t="s">
        <v>18</v>
      </c>
      <c r="D39" s="334"/>
      <c r="E39" s="334"/>
      <c r="F39" s="334"/>
      <c r="G39" s="335"/>
      <c r="H39" s="333" t="s">
        <v>7</v>
      </c>
      <c r="I39" s="334"/>
      <c r="J39" s="334"/>
      <c r="K39" s="334"/>
      <c r="L39" s="335"/>
      <c r="M39" s="333" t="s">
        <v>19</v>
      </c>
      <c r="N39" s="334"/>
      <c r="O39" s="336"/>
      <c r="P39" s="335"/>
      <c r="Q39" s="32"/>
    </row>
    <row r="40" spans="1:17" ht="24" customHeight="1" x14ac:dyDescent="0.2">
      <c r="A40" s="32"/>
      <c r="B40" s="35" t="s">
        <v>120</v>
      </c>
      <c r="C40" s="323" t="s">
        <v>106</v>
      </c>
      <c r="D40" s="324"/>
      <c r="E40" s="324"/>
      <c r="F40" s="324"/>
      <c r="G40" s="325"/>
      <c r="H40" s="323" t="s">
        <v>121</v>
      </c>
      <c r="I40" s="324"/>
      <c r="J40" s="324"/>
      <c r="K40" s="324"/>
      <c r="L40" s="325"/>
      <c r="M40" s="323" t="s">
        <v>122</v>
      </c>
      <c r="N40" s="324"/>
      <c r="O40" s="324"/>
      <c r="P40" s="326"/>
      <c r="Q40" s="32"/>
    </row>
    <row r="41" spans="1:17" ht="23.25" customHeight="1" x14ac:dyDescent="0.2">
      <c r="A41" s="32"/>
      <c r="B41" s="35" t="s">
        <v>123</v>
      </c>
      <c r="C41" s="323" t="s">
        <v>106</v>
      </c>
      <c r="D41" s="324"/>
      <c r="E41" s="324"/>
      <c r="F41" s="324"/>
      <c r="G41" s="325"/>
      <c r="H41" s="323" t="s">
        <v>121</v>
      </c>
      <c r="I41" s="324"/>
      <c r="J41" s="324"/>
      <c r="K41" s="324"/>
      <c r="L41" s="325"/>
      <c r="M41" s="323" t="s">
        <v>122</v>
      </c>
      <c r="N41" s="324"/>
      <c r="O41" s="324"/>
      <c r="P41" s="326"/>
      <c r="Q41" s="32"/>
    </row>
    <row r="42" spans="1:17" ht="13.5" customHeight="1" x14ac:dyDescent="0.2">
      <c r="A42" s="32"/>
      <c r="B42" s="12"/>
      <c r="C42" s="319"/>
      <c r="D42" s="320"/>
      <c r="E42" s="320"/>
      <c r="F42" s="320"/>
      <c r="G42" s="321"/>
      <c r="H42" s="319"/>
      <c r="I42" s="320"/>
      <c r="J42" s="320"/>
      <c r="K42" s="320"/>
      <c r="L42" s="321"/>
      <c r="M42" s="319"/>
      <c r="N42" s="320"/>
      <c r="O42" s="320"/>
      <c r="P42" s="322"/>
      <c r="Q42" s="32"/>
    </row>
    <row r="43" spans="1:17" ht="12.75" customHeight="1" x14ac:dyDescent="0.2">
      <c r="A43" s="32"/>
      <c r="B43" s="12"/>
      <c r="C43" s="319"/>
      <c r="D43" s="320"/>
      <c r="E43" s="320"/>
      <c r="F43" s="320"/>
      <c r="G43" s="321"/>
      <c r="H43" s="319"/>
      <c r="I43" s="320"/>
      <c r="J43" s="320"/>
      <c r="K43" s="320"/>
      <c r="L43" s="321"/>
      <c r="M43" s="319"/>
      <c r="N43" s="320"/>
      <c r="O43" s="320"/>
      <c r="P43" s="322"/>
      <c r="Q43" s="32"/>
    </row>
    <row r="44" spans="1:17" ht="11.25" customHeight="1" thickBot="1" x14ac:dyDescent="0.25">
      <c r="A44" s="32"/>
      <c r="B44" s="8"/>
      <c r="C44" s="310"/>
      <c r="D44" s="311"/>
      <c r="E44" s="311"/>
      <c r="F44" s="311"/>
      <c r="G44" s="312"/>
      <c r="H44" s="310"/>
      <c r="I44" s="311"/>
      <c r="J44" s="311"/>
      <c r="K44" s="311"/>
      <c r="L44" s="312"/>
      <c r="M44" s="310"/>
      <c r="N44" s="311"/>
      <c r="O44" s="311"/>
      <c r="P44" s="313"/>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89" t="s">
        <v>8</v>
      </c>
      <c r="C46" s="290"/>
      <c r="D46" s="290"/>
      <c r="E46" s="290"/>
      <c r="F46" s="290"/>
      <c r="G46" s="290"/>
      <c r="H46" s="290"/>
      <c r="I46" s="290"/>
      <c r="J46" s="290"/>
      <c r="K46" s="290"/>
      <c r="L46" s="290"/>
      <c r="M46" s="290"/>
      <c r="N46" s="290"/>
      <c r="O46" s="290"/>
      <c r="P46" s="291"/>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314"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315"/>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316">
        <v>0.9</v>
      </c>
      <c r="C50" s="317"/>
      <c r="D50" s="317"/>
      <c r="E50" s="317"/>
      <c r="F50" s="317"/>
      <c r="G50" s="317"/>
      <c r="H50" s="317"/>
      <c r="I50" s="317"/>
      <c r="J50" s="317"/>
      <c r="K50" s="317"/>
      <c r="L50" s="317"/>
      <c r="M50" s="317"/>
      <c r="N50" s="317"/>
      <c r="O50" s="317"/>
      <c r="P50" s="318"/>
      <c r="Q50" s="32"/>
    </row>
    <row r="51" spans="1:17" ht="13.5" thickBot="1" x14ac:dyDescent="0.25">
      <c r="A51" s="32"/>
      <c r="B51" s="289" t="s">
        <v>21</v>
      </c>
      <c r="C51" s="290"/>
      <c r="D51" s="290"/>
      <c r="E51" s="290"/>
      <c r="F51" s="290"/>
      <c r="G51" s="290"/>
      <c r="H51" s="290"/>
      <c r="I51" s="290"/>
      <c r="J51" s="290"/>
      <c r="K51" s="290"/>
      <c r="L51" s="290"/>
      <c r="M51" s="290"/>
      <c r="N51" s="290"/>
      <c r="O51" s="290"/>
      <c r="P51" s="291"/>
      <c r="Q51" s="32"/>
    </row>
    <row r="52" spans="1:17" x14ac:dyDescent="0.2">
      <c r="A52" s="32"/>
      <c r="B52" s="292" t="s">
        <v>109</v>
      </c>
      <c r="C52" s="293"/>
      <c r="D52" s="293"/>
      <c r="E52" s="293"/>
      <c r="F52" s="293"/>
      <c r="G52" s="293"/>
      <c r="H52" s="293"/>
      <c r="I52" s="293"/>
      <c r="J52" s="293"/>
      <c r="K52" s="293"/>
      <c r="L52" s="293"/>
      <c r="M52" s="293"/>
      <c r="N52" s="293"/>
      <c r="O52" s="293"/>
      <c r="P52" s="294"/>
      <c r="Q52" s="32"/>
    </row>
    <row r="53" spans="1:17" x14ac:dyDescent="0.2">
      <c r="A53" s="32"/>
      <c r="B53" s="295"/>
      <c r="C53" s="296"/>
      <c r="D53" s="296"/>
      <c r="E53" s="296"/>
      <c r="F53" s="296"/>
      <c r="G53" s="296"/>
      <c r="H53" s="296"/>
      <c r="I53" s="296"/>
      <c r="J53" s="296"/>
      <c r="K53" s="296"/>
      <c r="L53" s="296"/>
      <c r="M53" s="296"/>
      <c r="N53" s="296"/>
      <c r="O53" s="296"/>
      <c r="P53" s="297"/>
      <c r="Q53" s="32"/>
    </row>
    <row r="54" spans="1:17" x14ac:dyDescent="0.2">
      <c r="A54" s="32"/>
      <c r="B54" s="295"/>
      <c r="C54" s="296"/>
      <c r="D54" s="296"/>
      <c r="E54" s="296"/>
      <c r="F54" s="296"/>
      <c r="G54" s="296"/>
      <c r="H54" s="296"/>
      <c r="I54" s="296"/>
      <c r="J54" s="296"/>
      <c r="K54" s="296"/>
      <c r="L54" s="296"/>
      <c r="M54" s="296"/>
      <c r="N54" s="296"/>
      <c r="O54" s="296"/>
      <c r="P54" s="297"/>
      <c r="Q54" s="32"/>
    </row>
    <row r="55" spans="1:17" x14ac:dyDescent="0.2">
      <c r="A55" s="32"/>
      <c r="B55" s="295"/>
      <c r="C55" s="296"/>
      <c r="D55" s="296"/>
      <c r="E55" s="296"/>
      <c r="F55" s="296"/>
      <c r="G55" s="296"/>
      <c r="H55" s="296"/>
      <c r="I55" s="296"/>
      <c r="J55" s="296"/>
      <c r="K55" s="296"/>
      <c r="L55" s="296"/>
      <c r="M55" s="296"/>
      <c r="N55" s="296"/>
      <c r="O55" s="296"/>
      <c r="P55" s="297"/>
      <c r="Q55" s="32"/>
    </row>
    <row r="56" spans="1:17" x14ac:dyDescent="0.2">
      <c r="A56" s="32"/>
      <c r="B56" s="295"/>
      <c r="C56" s="296"/>
      <c r="D56" s="296"/>
      <c r="E56" s="296"/>
      <c r="F56" s="296"/>
      <c r="G56" s="296"/>
      <c r="H56" s="296"/>
      <c r="I56" s="296"/>
      <c r="J56" s="296"/>
      <c r="K56" s="296"/>
      <c r="L56" s="296"/>
      <c r="M56" s="296"/>
      <c r="N56" s="296"/>
      <c r="O56" s="296"/>
      <c r="P56" s="297"/>
      <c r="Q56" s="32"/>
    </row>
    <row r="57" spans="1:17" x14ac:dyDescent="0.2">
      <c r="A57" s="32"/>
      <c r="B57" s="295"/>
      <c r="C57" s="296"/>
      <c r="D57" s="296"/>
      <c r="E57" s="296"/>
      <c r="F57" s="296"/>
      <c r="G57" s="296"/>
      <c r="H57" s="296"/>
      <c r="I57" s="296"/>
      <c r="J57" s="296"/>
      <c r="K57" s="296"/>
      <c r="L57" s="296"/>
      <c r="M57" s="296"/>
      <c r="N57" s="296"/>
      <c r="O57" s="296"/>
      <c r="P57" s="297"/>
      <c r="Q57" s="32"/>
    </row>
    <row r="58" spans="1:17" x14ac:dyDescent="0.2">
      <c r="A58" s="32"/>
      <c r="B58" s="295"/>
      <c r="C58" s="296"/>
      <c r="D58" s="296"/>
      <c r="E58" s="296"/>
      <c r="F58" s="296"/>
      <c r="G58" s="296"/>
      <c r="H58" s="296"/>
      <c r="I58" s="296"/>
      <c r="J58" s="296"/>
      <c r="K58" s="296"/>
      <c r="L58" s="296"/>
      <c r="M58" s="296"/>
      <c r="N58" s="296"/>
      <c r="O58" s="296"/>
      <c r="P58" s="297"/>
      <c r="Q58" s="32"/>
    </row>
    <row r="59" spans="1:17" x14ac:dyDescent="0.2">
      <c r="A59" s="32"/>
      <c r="B59" s="295"/>
      <c r="C59" s="296"/>
      <c r="D59" s="296"/>
      <c r="E59" s="296"/>
      <c r="F59" s="296"/>
      <c r="G59" s="296"/>
      <c r="H59" s="296"/>
      <c r="I59" s="296"/>
      <c r="J59" s="296"/>
      <c r="K59" s="296"/>
      <c r="L59" s="296"/>
      <c r="M59" s="296"/>
      <c r="N59" s="296"/>
      <c r="O59" s="296"/>
      <c r="P59" s="297"/>
      <c r="Q59" s="32"/>
    </row>
    <row r="60" spans="1:17" x14ac:dyDescent="0.2">
      <c r="A60" s="32"/>
      <c r="B60" s="295"/>
      <c r="C60" s="296"/>
      <c r="D60" s="296"/>
      <c r="E60" s="296"/>
      <c r="F60" s="296"/>
      <c r="G60" s="296"/>
      <c r="H60" s="296"/>
      <c r="I60" s="296"/>
      <c r="J60" s="296"/>
      <c r="K60" s="296"/>
      <c r="L60" s="296"/>
      <c r="M60" s="296"/>
      <c r="N60" s="296"/>
      <c r="O60" s="296"/>
      <c r="P60" s="297"/>
      <c r="Q60" s="32"/>
    </row>
    <row r="61" spans="1:17" x14ac:dyDescent="0.2">
      <c r="A61" s="32"/>
      <c r="B61" s="295"/>
      <c r="C61" s="296"/>
      <c r="D61" s="296"/>
      <c r="E61" s="296"/>
      <c r="F61" s="296"/>
      <c r="G61" s="296"/>
      <c r="H61" s="296"/>
      <c r="I61" s="296"/>
      <c r="J61" s="296"/>
      <c r="K61" s="296"/>
      <c r="L61" s="296"/>
      <c r="M61" s="296"/>
      <c r="N61" s="296"/>
      <c r="O61" s="296"/>
      <c r="P61" s="297"/>
      <c r="Q61" s="32"/>
    </row>
    <row r="62" spans="1:17" x14ac:dyDescent="0.2">
      <c r="A62" s="32"/>
      <c r="B62" s="295"/>
      <c r="C62" s="296"/>
      <c r="D62" s="296"/>
      <c r="E62" s="296"/>
      <c r="F62" s="296"/>
      <c r="G62" s="296"/>
      <c r="H62" s="296"/>
      <c r="I62" s="296"/>
      <c r="J62" s="296"/>
      <c r="K62" s="296"/>
      <c r="L62" s="296"/>
      <c r="M62" s="296"/>
      <c r="N62" s="296"/>
      <c r="O62" s="296"/>
      <c r="P62" s="297"/>
      <c r="Q62" s="32"/>
    </row>
    <row r="63" spans="1:17" x14ac:dyDescent="0.2">
      <c r="A63" s="32"/>
      <c r="B63" s="295"/>
      <c r="C63" s="296"/>
      <c r="D63" s="296"/>
      <c r="E63" s="296"/>
      <c r="F63" s="296"/>
      <c r="G63" s="296"/>
      <c r="H63" s="296"/>
      <c r="I63" s="296"/>
      <c r="J63" s="296"/>
      <c r="K63" s="296"/>
      <c r="L63" s="296"/>
      <c r="M63" s="296"/>
      <c r="N63" s="296"/>
      <c r="O63" s="296"/>
      <c r="P63" s="297"/>
      <c r="Q63" s="32"/>
    </row>
    <row r="64" spans="1:17" x14ac:dyDescent="0.2">
      <c r="A64" s="32"/>
      <c r="B64" s="295"/>
      <c r="C64" s="296"/>
      <c r="D64" s="296"/>
      <c r="E64" s="296"/>
      <c r="F64" s="296"/>
      <c r="G64" s="296"/>
      <c r="H64" s="296"/>
      <c r="I64" s="296"/>
      <c r="J64" s="296"/>
      <c r="K64" s="296"/>
      <c r="L64" s="296"/>
      <c r="M64" s="296"/>
      <c r="N64" s="296"/>
      <c r="O64" s="296"/>
      <c r="P64" s="297"/>
      <c r="Q64" s="32"/>
    </row>
    <row r="65" spans="1:17" x14ac:dyDescent="0.2">
      <c r="A65" s="32"/>
      <c r="B65" s="295"/>
      <c r="C65" s="296"/>
      <c r="D65" s="296"/>
      <c r="E65" s="296"/>
      <c r="F65" s="296"/>
      <c r="G65" s="296"/>
      <c r="H65" s="296"/>
      <c r="I65" s="296"/>
      <c r="J65" s="296"/>
      <c r="K65" s="296"/>
      <c r="L65" s="296"/>
      <c r="M65" s="296"/>
      <c r="N65" s="296"/>
      <c r="O65" s="296"/>
      <c r="P65" s="297"/>
      <c r="Q65" s="32"/>
    </row>
    <row r="66" spans="1:17" x14ac:dyDescent="0.2">
      <c r="A66" s="32"/>
      <c r="B66" s="295"/>
      <c r="C66" s="296"/>
      <c r="D66" s="296"/>
      <c r="E66" s="296"/>
      <c r="F66" s="296"/>
      <c r="G66" s="296"/>
      <c r="H66" s="296"/>
      <c r="I66" s="296"/>
      <c r="J66" s="296"/>
      <c r="K66" s="296"/>
      <c r="L66" s="296"/>
      <c r="M66" s="296"/>
      <c r="N66" s="296"/>
      <c r="O66" s="296"/>
      <c r="P66" s="297"/>
      <c r="Q66" s="32"/>
    </row>
    <row r="67" spans="1:17" ht="13.5" thickBot="1" x14ac:dyDescent="0.25">
      <c r="A67" s="32"/>
      <c r="B67" s="298"/>
      <c r="C67" s="299"/>
      <c r="D67" s="299"/>
      <c r="E67" s="299"/>
      <c r="F67" s="299"/>
      <c r="G67" s="299"/>
      <c r="H67" s="299"/>
      <c r="I67" s="299"/>
      <c r="J67" s="299"/>
      <c r="K67" s="299"/>
      <c r="L67" s="299"/>
      <c r="M67" s="299"/>
      <c r="N67" s="299"/>
      <c r="O67" s="299"/>
      <c r="P67" s="300"/>
      <c r="Q67" s="32"/>
    </row>
    <row r="68" spans="1:17" s="21" customFormat="1" ht="4.5" customHeight="1" thickBot="1" x14ac:dyDescent="0.25">
      <c r="A68" s="301"/>
      <c r="B68" s="301"/>
      <c r="C68" s="301"/>
      <c r="D68" s="301"/>
      <c r="E68" s="301"/>
      <c r="F68" s="301"/>
      <c r="G68" s="301"/>
      <c r="H68" s="301"/>
      <c r="I68" s="301"/>
      <c r="J68" s="301"/>
      <c r="K68" s="301"/>
      <c r="L68" s="301"/>
      <c r="M68" s="301"/>
      <c r="N68" s="301"/>
      <c r="O68" s="301"/>
      <c r="P68" s="301"/>
      <c r="Q68" s="301"/>
    </row>
    <row r="69" spans="1:17" ht="49.5" customHeight="1" thickBot="1" x14ac:dyDescent="0.25">
      <c r="A69" s="32"/>
      <c r="B69" s="20" t="s">
        <v>5</v>
      </c>
      <c r="C69" s="302"/>
      <c r="D69" s="303"/>
      <c r="E69" s="303"/>
      <c r="F69" s="303"/>
      <c r="G69" s="303"/>
      <c r="H69" s="303"/>
      <c r="I69" s="303"/>
      <c r="J69" s="303"/>
      <c r="K69" s="303"/>
      <c r="L69" s="303"/>
      <c r="M69" s="303"/>
      <c r="N69" s="303"/>
      <c r="O69" s="303"/>
      <c r="P69" s="304"/>
      <c r="Q69" s="32"/>
    </row>
    <row r="70" spans="1:17" ht="41.25" customHeight="1" thickBot="1" x14ac:dyDescent="0.25">
      <c r="A70" s="32"/>
      <c r="B70" s="19" t="s">
        <v>63</v>
      </c>
      <c r="C70" s="305" t="s">
        <v>140</v>
      </c>
      <c r="D70" s="306"/>
      <c r="E70" s="306"/>
      <c r="F70" s="306"/>
      <c r="G70" s="306"/>
      <c r="H70" s="306"/>
      <c r="I70" s="306"/>
      <c r="J70" s="306"/>
      <c r="K70" s="306"/>
      <c r="L70" s="306"/>
      <c r="M70" s="306"/>
      <c r="N70" s="306"/>
      <c r="O70" s="306"/>
      <c r="P70" s="307"/>
      <c r="Q70" s="32"/>
    </row>
    <row r="71" spans="1:17" ht="27.75" customHeight="1" thickBot="1" x14ac:dyDescent="0.25">
      <c r="A71" s="32"/>
      <c r="B71" s="19" t="s">
        <v>84</v>
      </c>
      <c r="C71" s="308"/>
      <c r="D71" s="308"/>
      <c r="E71" s="308"/>
      <c r="F71" s="308"/>
      <c r="G71" s="308"/>
      <c r="H71" s="308"/>
      <c r="I71" s="308"/>
      <c r="J71" s="308"/>
      <c r="K71" s="308"/>
      <c r="L71" s="308"/>
      <c r="M71" s="308"/>
      <c r="N71" s="308"/>
      <c r="O71" s="308"/>
      <c r="P71" s="309"/>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0:P50"/>
    <mergeCell ref="B51:P51"/>
    <mergeCell ref="B52:P67"/>
    <mergeCell ref="A68:Q68"/>
    <mergeCell ref="C69:P69"/>
    <mergeCell ref="C70:P70"/>
    <mergeCell ref="C71:P71"/>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7109375" customWidth="1"/>
    <col min="2" max="2" width="34.5703125" customWidth="1"/>
    <col min="3" max="3" width="24.7109375" customWidth="1"/>
    <col min="4" max="4" width="12.42578125" customWidth="1"/>
    <col min="7" max="7" width="24.28515625" customWidth="1"/>
  </cols>
  <sheetData>
    <row r="1" spans="1:7" ht="18.75" thickTop="1" x14ac:dyDescent="0.25">
      <c r="A1" s="423"/>
      <c r="B1" s="426" t="s">
        <v>56</v>
      </c>
      <c r="C1" s="426"/>
      <c r="D1" s="426"/>
      <c r="E1" s="427" t="s">
        <v>86</v>
      </c>
      <c r="F1" s="428"/>
      <c r="G1" s="429"/>
    </row>
    <row r="2" spans="1:7" ht="18" x14ac:dyDescent="0.25">
      <c r="A2" s="424"/>
      <c r="B2" s="430" t="s">
        <v>87</v>
      </c>
      <c r="C2" s="430"/>
      <c r="D2" s="430"/>
      <c r="E2" s="431" t="s">
        <v>88</v>
      </c>
      <c r="F2" s="432"/>
      <c r="G2" s="433"/>
    </row>
    <row r="3" spans="1:7" ht="21.75" customHeight="1" x14ac:dyDescent="0.25">
      <c r="A3" s="424"/>
      <c r="B3" s="430" t="s">
        <v>89</v>
      </c>
      <c r="C3" s="430"/>
      <c r="D3" s="430"/>
      <c r="E3" s="431" t="s">
        <v>90</v>
      </c>
      <c r="F3" s="432"/>
      <c r="G3" s="433"/>
    </row>
    <row r="4" spans="1:7" ht="29.25" customHeight="1" thickBot="1" x14ac:dyDescent="0.3">
      <c r="A4" s="425"/>
      <c r="B4" s="434" t="s">
        <v>91</v>
      </c>
      <c r="C4" s="434"/>
      <c r="D4" s="434"/>
      <c r="E4" s="435" t="s">
        <v>61</v>
      </c>
      <c r="F4" s="436"/>
      <c r="G4" s="437"/>
    </row>
    <row r="5" spans="1:7" ht="18.75" thickTop="1" x14ac:dyDescent="0.25">
      <c r="A5" s="25"/>
      <c r="B5" s="24"/>
      <c r="C5" s="26"/>
      <c r="D5" s="26"/>
      <c r="E5" s="27"/>
      <c r="F5" s="27"/>
      <c r="G5" s="27"/>
    </row>
    <row r="6" spans="1:7" ht="15.75" x14ac:dyDescent="0.25">
      <c r="A6" s="28" t="s">
        <v>0</v>
      </c>
      <c r="C6" s="404" t="s">
        <v>95</v>
      </c>
      <c r="D6" s="404"/>
      <c r="E6" s="404"/>
      <c r="F6" s="404"/>
      <c r="G6" s="404"/>
    </row>
    <row r="7" spans="1:7" ht="13.5" thickBot="1" x14ac:dyDescent="0.25">
      <c r="A7" s="28"/>
    </row>
    <row r="8" spans="1:7" ht="14.25" thickTop="1" thickBot="1" x14ac:dyDescent="0.25">
      <c r="A8" s="405" t="s">
        <v>92</v>
      </c>
      <c r="B8" s="407" t="s">
        <v>20</v>
      </c>
      <c r="C8" s="409" t="s">
        <v>115</v>
      </c>
      <c r="D8" s="409"/>
      <c r="E8" s="409"/>
      <c r="F8" s="409"/>
      <c r="G8" s="410"/>
    </row>
    <row r="9" spans="1:7" ht="13.5" thickBot="1" x14ac:dyDescent="0.25">
      <c r="A9" s="406"/>
      <c r="B9" s="408"/>
      <c r="C9" s="31" t="s">
        <v>69</v>
      </c>
      <c r="D9" s="31" t="s">
        <v>93</v>
      </c>
      <c r="E9" s="411" t="s">
        <v>94</v>
      </c>
      <c r="F9" s="411"/>
      <c r="G9" s="412"/>
    </row>
    <row r="10" spans="1:7" ht="80.650000000000006" customHeight="1" thickBot="1" x14ac:dyDescent="0.25">
      <c r="A10" s="413" t="s">
        <v>95</v>
      </c>
      <c r="B10" s="29" t="s">
        <v>124</v>
      </c>
      <c r="C10" s="30"/>
      <c r="D10" s="415" t="str">
        <f>IF(C11=0,"0%",C10/C11)</f>
        <v>0%</v>
      </c>
      <c r="E10" s="417"/>
      <c r="F10" s="418"/>
      <c r="G10" s="419"/>
    </row>
    <row r="11" spans="1:7" ht="245.65" customHeight="1" thickBot="1" x14ac:dyDescent="0.25">
      <c r="A11" s="414"/>
      <c r="B11" s="29" t="s">
        <v>125</v>
      </c>
      <c r="C11" s="30"/>
      <c r="D11" s="416"/>
      <c r="E11" s="420"/>
      <c r="F11" s="421"/>
      <c r="G11" s="422"/>
    </row>
    <row r="12" spans="1:7" x14ac:dyDescent="0.2">
      <c r="D12" s="46" t="str">
        <f>D10</f>
        <v>0%</v>
      </c>
    </row>
  </sheetData>
  <mergeCells count="17">
    <mergeCell ref="A1:A4"/>
    <mergeCell ref="B1:D1"/>
    <mergeCell ref="E1:G1"/>
    <mergeCell ref="B2:D2"/>
    <mergeCell ref="E2:G2"/>
    <mergeCell ref="B3:D3"/>
    <mergeCell ref="E3:G3"/>
    <mergeCell ref="B4:D4"/>
    <mergeCell ref="E4:G4"/>
    <mergeCell ref="C6:G6"/>
    <mergeCell ref="A8:A9"/>
    <mergeCell ref="B8:B9"/>
    <mergeCell ref="C8:G8"/>
    <mergeCell ref="E9:G9"/>
    <mergeCell ref="A10:A11"/>
    <mergeCell ref="D10:D11"/>
    <mergeCell ref="E10:G11"/>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E180"/>
  <sheetViews>
    <sheetView topLeftCell="A72" zoomScaleNormal="100" workbookViewId="0">
      <selection activeCell="E85" sqref="E85"/>
    </sheetView>
  </sheetViews>
  <sheetFormatPr baseColWidth="10" defaultRowHeight="12.75" x14ac:dyDescent="0.2"/>
  <cols>
    <col min="1" max="1" width="3" style="49" customWidth="1"/>
    <col min="2" max="2" width="30" style="49" customWidth="1"/>
    <col min="3" max="3" width="16.7109375" style="49" customWidth="1"/>
    <col min="4" max="4" width="9" style="49" customWidth="1"/>
    <col min="5" max="5" width="8" style="49" bestFit="1" customWidth="1"/>
    <col min="6" max="6" width="9.5703125" style="49" bestFit="1" customWidth="1"/>
    <col min="7" max="7" width="8" style="49" bestFit="1" customWidth="1"/>
    <col min="8" max="8" width="8.5703125" style="49" customWidth="1"/>
    <col min="9" max="9" width="9.5703125" style="49" bestFit="1" customWidth="1"/>
    <col min="10" max="10" width="9.85546875" style="49" customWidth="1"/>
    <col min="11" max="11" width="10.7109375" style="49" customWidth="1"/>
    <col min="12" max="12" width="9.5703125" style="49" bestFit="1" customWidth="1"/>
    <col min="13" max="13" width="8.42578125" style="49" customWidth="1"/>
    <col min="14" max="14" width="7.85546875" style="49" bestFit="1" customWidth="1"/>
    <col min="15" max="15" width="11" style="49" customWidth="1"/>
    <col min="16" max="16" width="14.140625" style="49" customWidth="1"/>
    <col min="17" max="18" width="11.7109375" style="49" customWidth="1"/>
    <col min="19" max="19" width="11.42578125" style="95" customWidth="1"/>
    <col min="20" max="16384" width="11.42578125" style="49"/>
  </cols>
  <sheetData>
    <row r="1" spans="1:31" ht="13.5" thickBot="1" x14ac:dyDescent="0.25">
      <c r="B1" s="85"/>
      <c r="C1" s="85"/>
      <c r="D1" s="85"/>
      <c r="E1" s="85"/>
      <c r="F1" s="85"/>
      <c r="G1" s="85"/>
      <c r="H1" s="85"/>
      <c r="I1" s="85"/>
      <c r="J1" s="85"/>
      <c r="K1" s="85"/>
      <c r="L1" s="85"/>
      <c r="M1" s="85"/>
      <c r="N1" s="85"/>
      <c r="O1" s="85"/>
      <c r="P1" s="85"/>
    </row>
    <row r="2" spans="1:31" ht="16.5" customHeight="1" x14ac:dyDescent="0.2">
      <c r="B2" s="443"/>
      <c r="C2" s="446" t="s">
        <v>56</v>
      </c>
      <c r="D2" s="447"/>
      <c r="E2" s="447"/>
      <c r="F2" s="447"/>
      <c r="G2" s="447"/>
      <c r="H2" s="447"/>
      <c r="I2" s="447"/>
      <c r="J2" s="447"/>
      <c r="K2" s="447"/>
      <c r="L2" s="447"/>
      <c r="M2" s="448"/>
      <c r="N2" s="449" t="s">
        <v>178</v>
      </c>
      <c r="O2" s="450"/>
      <c r="P2" s="451"/>
      <c r="S2" s="207">
        <v>0.9</v>
      </c>
    </row>
    <row r="3" spans="1:31" ht="15.75" customHeight="1" x14ac:dyDescent="0.2">
      <c r="B3" s="444"/>
      <c r="C3" s="452" t="s">
        <v>58</v>
      </c>
      <c r="D3" s="453"/>
      <c r="E3" s="453"/>
      <c r="F3" s="453"/>
      <c r="G3" s="453"/>
      <c r="H3" s="453"/>
      <c r="I3" s="453"/>
      <c r="J3" s="453"/>
      <c r="K3" s="453"/>
      <c r="L3" s="453"/>
      <c r="M3" s="454"/>
      <c r="N3" s="455" t="s">
        <v>269</v>
      </c>
      <c r="O3" s="456"/>
      <c r="P3" s="457"/>
      <c r="S3" s="207">
        <v>0.89</v>
      </c>
    </row>
    <row r="4" spans="1:31" ht="15.75" customHeight="1" x14ac:dyDescent="0.2">
      <c r="B4" s="444"/>
      <c r="C4" s="452" t="s">
        <v>59</v>
      </c>
      <c r="D4" s="453"/>
      <c r="E4" s="453"/>
      <c r="F4" s="453"/>
      <c r="G4" s="453"/>
      <c r="H4" s="453"/>
      <c r="I4" s="453"/>
      <c r="J4" s="453"/>
      <c r="K4" s="453"/>
      <c r="L4" s="453"/>
      <c r="M4" s="454"/>
      <c r="N4" s="455" t="s">
        <v>179</v>
      </c>
      <c r="O4" s="456"/>
      <c r="P4" s="457"/>
      <c r="S4" s="207">
        <v>0.8</v>
      </c>
    </row>
    <row r="5" spans="1:31" ht="16.5" customHeight="1" thickBot="1" x14ac:dyDescent="0.25">
      <c r="B5" s="445"/>
      <c r="C5" s="458" t="s">
        <v>60</v>
      </c>
      <c r="D5" s="459"/>
      <c r="E5" s="459"/>
      <c r="F5" s="459"/>
      <c r="G5" s="459"/>
      <c r="H5" s="459"/>
      <c r="I5" s="459"/>
      <c r="J5" s="459"/>
      <c r="K5" s="459"/>
      <c r="L5" s="459"/>
      <c r="M5" s="460"/>
      <c r="N5" s="461" t="s">
        <v>61</v>
      </c>
      <c r="O5" s="462"/>
      <c r="P5" s="463"/>
      <c r="S5" s="207">
        <v>0.79</v>
      </c>
    </row>
    <row r="6" spans="1:31" ht="13.5" thickBot="1" x14ac:dyDescent="0.25">
      <c r="B6" s="85"/>
      <c r="C6" s="85"/>
      <c r="D6" s="85"/>
      <c r="E6" s="85"/>
      <c r="F6" s="85"/>
      <c r="G6" s="85"/>
      <c r="H6" s="85"/>
      <c r="I6" s="85"/>
      <c r="J6" s="85"/>
      <c r="K6" s="85"/>
      <c r="L6" s="85"/>
      <c r="M6" s="85"/>
      <c r="N6" s="85"/>
      <c r="O6" s="85"/>
      <c r="P6" s="85"/>
      <c r="S6" s="96"/>
    </row>
    <row r="7" spans="1:31" x14ac:dyDescent="0.2">
      <c r="A7" s="51"/>
      <c r="B7" s="464" t="s">
        <v>65</v>
      </c>
      <c r="C7" s="465"/>
      <c r="D7" s="465"/>
      <c r="E7" s="465"/>
      <c r="F7" s="465"/>
      <c r="G7" s="465"/>
      <c r="H7" s="465"/>
      <c r="I7" s="465"/>
      <c r="J7" s="465"/>
      <c r="K7" s="465"/>
      <c r="L7" s="465"/>
      <c r="M7" s="465"/>
      <c r="N7" s="465"/>
      <c r="O7" s="465"/>
      <c r="P7" s="466"/>
      <c r="Q7" s="51"/>
      <c r="S7" s="96"/>
    </row>
    <row r="8" spans="1:31" ht="13.5" thickBot="1" x14ac:dyDescent="0.25">
      <c r="A8" s="51"/>
      <c r="B8" s="467"/>
      <c r="C8" s="468"/>
      <c r="D8" s="468"/>
      <c r="E8" s="468"/>
      <c r="F8" s="468"/>
      <c r="G8" s="468"/>
      <c r="H8" s="468"/>
      <c r="I8" s="468"/>
      <c r="J8" s="468"/>
      <c r="K8" s="468"/>
      <c r="L8" s="468"/>
      <c r="M8" s="468"/>
      <c r="N8" s="468"/>
      <c r="O8" s="468"/>
      <c r="P8" s="469"/>
      <c r="Q8" s="51"/>
      <c r="AA8" s="49" t="s">
        <v>311</v>
      </c>
    </row>
    <row r="9" spans="1:31" ht="6.75" customHeight="1" thickBot="1" x14ac:dyDescent="0.25">
      <c r="A9" s="51"/>
      <c r="B9" s="470"/>
      <c r="C9" s="470"/>
      <c r="D9" s="470"/>
      <c r="E9" s="470"/>
      <c r="F9" s="470"/>
      <c r="G9" s="470"/>
      <c r="H9" s="470"/>
      <c r="I9" s="470"/>
      <c r="J9" s="470"/>
      <c r="K9" s="470"/>
      <c r="L9" s="470"/>
      <c r="M9" s="470"/>
      <c r="N9" s="470"/>
      <c r="O9" s="470"/>
      <c r="P9" s="470"/>
      <c r="Q9" s="51"/>
      <c r="AB9" s="49" t="s">
        <v>310</v>
      </c>
    </row>
    <row r="10" spans="1:31" ht="26.25" customHeight="1" thickBot="1" x14ac:dyDescent="0.25">
      <c r="A10" s="51"/>
      <c r="B10" s="86" t="s">
        <v>83</v>
      </c>
      <c r="C10" s="471">
        <v>2024</v>
      </c>
      <c r="D10" s="472"/>
      <c r="E10" s="472"/>
      <c r="F10" s="472"/>
      <c r="G10" s="472"/>
      <c r="H10" s="472"/>
      <c r="I10" s="473"/>
      <c r="J10" s="474" t="s">
        <v>1</v>
      </c>
      <c r="K10" s="475"/>
      <c r="L10" s="475"/>
      <c r="M10" s="475"/>
      <c r="N10" s="476" t="s">
        <v>196</v>
      </c>
      <c r="O10" s="477"/>
      <c r="P10" s="478"/>
      <c r="Q10" s="51"/>
      <c r="AC10" s="231" t="s">
        <v>312</v>
      </c>
    </row>
    <row r="11" spans="1:31" ht="4.5" customHeight="1" thickBot="1" x14ac:dyDescent="0.25">
      <c r="A11" s="51"/>
      <c r="B11" s="479"/>
      <c r="C11" s="480"/>
      <c r="D11" s="480"/>
      <c r="E11" s="480"/>
      <c r="F11" s="480"/>
      <c r="G11" s="480"/>
      <c r="H11" s="480"/>
      <c r="I11" s="480"/>
      <c r="J11" s="480"/>
      <c r="K11" s="480"/>
      <c r="L11" s="480"/>
      <c r="M11" s="480"/>
      <c r="N11" s="480"/>
      <c r="O11" s="480"/>
      <c r="P11" s="481"/>
      <c r="Q11" s="51"/>
    </row>
    <row r="12" spans="1:31" ht="15.75" thickBot="1" x14ac:dyDescent="0.3">
      <c r="A12" s="51"/>
      <c r="B12" s="60" t="s">
        <v>0</v>
      </c>
      <c r="C12" s="482" t="s">
        <v>171</v>
      </c>
      <c r="D12" s="482"/>
      <c r="E12" s="482"/>
      <c r="F12" s="482"/>
      <c r="G12" s="482"/>
      <c r="H12" s="482"/>
      <c r="I12" s="482"/>
      <c r="J12" s="482"/>
      <c r="K12" s="482"/>
      <c r="L12" s="482"/>
      <c r="M12" s="482"/>
      <c r="N12" s="482"/>
      <c r="O12" s="482"/>
      <c r="P12" s="483"/>
      <c r="Q12" s="51"/>
    </row>
    <row r="13" spans="1:31" ht="4.5" customHeight="1" thickBot="1" x14ac:dyDescent="0.3">
      <c r="A13" s="51"/>
      <c r="B13" s="484"/>
      <c r="C13" s="485"/>
      <c r="D13" s="485"/>
      <c r="E13" s="485"/>
      <c r="F13" s="485"/>
      <c r="G13" s="485"/>
      <c r="H13" s="485"/>
      <c r="I13" s="485"/>
      <c r="J13" s="485"/>
      <c r="K13" s="485"/>
      <c r="L13" s="485"/>
      <c r="M13" s="485"/>
      <c r="N13" s="485"/>
      <c r="O13" s="485"/>
      <c r="P13" s="486"/>
      <c r="Q13" s="51"/>
      <c r="AB13" s="60"/>
      <c r="AC13" s="223"/>
      <c r="AD13" s="223"/>
      <c r="AE13" s="223"/>
    </row>
    <row r="14" spans="1:31" ht="18" customHeight="1" thickBot="1" x14ac:dyDescent="0.25">
      <c r="A14" s="51"/>
      <c r="B14" s="60" t="s">
        <v>6</v>
      </c>
      <c r="C14" s="487" t="s">
        <v>313</v>
      </c>
      <c r="D14" s="488"/>
      <c r="E14" s="488"/>
      <c r="F14" s="488"/>
      <c r="G14" s="488"/>
      <c r="H14" s="488"/>
      <c r="I14" s="488"/>
      <c r="J14" s="488"/>
      <c r="K14" s="488"/>
      <c r="L14" s="488"/>
      <c r="M14" s="488"/>
      <c r="N14" s="488"/>
      <c r="O14" s="488"/>
      <c r="P14" s="489"/>
      <c r="Q14" s="51"/>
      <c r="AB14" s="224"/>
      <c r="AC14" s="232"/>
      <c r="AD14" s="225"/>
      <c r="AE14" s="225"/>
    </row>
    <row r="15" spans="1:31" ht="4.5" customHeight="1" thickBot="1" x14ac:dyDescent="0.25">
      <c r="A15" s="51"/>
      <c r="B15" s="490"/>
      <c r="C15" s="490"/>
      <c r="D15" s="490"/>
      <c r="E15" s="490"/>
      <c r="F15" s="491"/>
      <c r="G15" s="491"/>
      <c r="H15" s="491"/>
      <c r="I15" s="491"/>
      <c r="J15" s="491"/>
      <c r="K15" s="491"/>
      <c r="L15" s="491"/>
      <c r="M15" s="491"/>
      <c r="N15" s="491"/>
      <c r="O15" s="491"/>
      <c r="P15" s="492"/>
      <c r="Q15" s="51"/>
      <c r="AB15" s="60"/>
      <c r="AC15" s="233"/>
      <c r="AD15" s="226"/>
      <c r="AE15" s="226"/>
    </row>
    <row r="16" spans="1:31" ht="32.25" customHeight="1" thickBot="1" x14ac:dyDescent="0.25">
      <c r="A16" s="51"/>
      <c r="B16" s="60" t="s">
        <v>25</v>
      </c>
      <c r="C16" s="493" t="s">
        <v>294</v>
      </c>
      <c r="D16" s="494"/>
      <c r="E16" s="494"/>
      <c r="F16" s="494"/>
      <c r="G16" s="494"/>
      <c r="H16" s="494"/>
      <c r="I16" s="494"/>
      <c r="J16" s="494"/>
      <c r="K16" s="494"/>
      <c r="L16" s="494"/>
      <c r="M16" s="494"/>
      <c r="N16" s="494"/>
      <c r="O16" s="494"/>
      <c r="P16" s="495"/>
      <c r="Q16" s="51"/>
      <c r="AB16" s="227"/>
      <c r="AC16" s="234"/>
      <c r="AD16" s="228"/>
      <c r="AE16" s="228"/>
    </row>
    <row r="17" spans="1:20" ht="4.5" customHeight="1" thickBot="1" x14ac:dyDescent="0.25">
      <c r="A17" s="51"/>
      <c r="B17" s="496"/>
      <c r="C17" s="497"/>
      <c r="D17" s="497"/>
      <c r="E17" s="497"/>
      <c r="F17" s="497"/>
      <c r="G17" s="497"/>
      <c r="H17" s="497"/>
      <c r="I17" s="497"/>
      <c r="J17" s="497"/>
      <c r="K17" s="497"/>
      <c r="L17" s="497"/>
      <c r="M17" s="497"/>
      <c r="N17" s="497"/>
      <c r="O17" s="497"/>
      <c r="P17" s="498"/>
      <c r="Q17" s="51"/>
    </row>
    <row r="18" spans="1:20" ht="26.25" customHeight="1" thickBot="1" x14ac:dyDescent="0.25">
      <c r="A18" s="51"/>
      <c r="B18" s="60" t="s">
        <v>11</v>
      </c>
      <c r="C18" s="499" t="s">
        <v>320</v>
      </c>
      <c r="D18" s="500"/>
      <c r="E18" s="500"/>
      <c r="F18" s="500"/>
      <c r="G18" s="500"/>
      <c r="H18" s="500"/>
      <c r="I18" s="500"/>
      <c r="J18" s="500"/>
      <c r="K18" s="500"/>
      <c r="L18" s="500"/>
      <c r="M18" s="500"/>
      <c r="N18" s="500"/>
      <c r="O18" s="500"/>
      <c r="P18" s="501"/>
      <c r="Q18" s="51"/>
    </row>
    <row r="19" spans="1:20" ht="4.5" customHeight="1" thickBot="1" x14ac:dyDescent="0.25">
      <c r="A19" s="51"/>
      <c r="B19" s="502"/>
      <c r="C19" s="502"/>
      <c r="D19" s="502"/>
      <c r="E19" s="502"/>
      <c r="F19" s="502"/>
      <c r="G19" s="502"/>
      <c r="H19" s="502"/>
      <c r="I19" s="502"/>
      <c r="J19" s="502"/>
      <c r="K19" s="502"/>
      <c r="L19" s="502"/>
      <c r="M19" s="502"/>
      <c r="N19" s="502"/>
      <c r="O19" s="502"/>
      <c r="P19" s="502"/>
      <c r="Q19" s="51"/>
    </row>
    <row r="20" spans="1:20" ht="17.25" customHeight="1" thickBot="1" x14ac:dyDescent="0.25">
      <c r="A20" s="51"/>
      <c r="B20" s="503" t="s">
        <v>26</v>
      </c>
      <c r="C20" s="504"/>
      <c r="D20" s="504"/>
      <c r="E20" s="504"/>
      <c r="F20" s="504"/>
      <c r="G20" s="504"/>
      <c r="H20" s="504"/>
      <c r="I20" s="504"/>
      <c r="J20" s="504"/>
      <c r="K20" s="504"/>
      <c r="L20" s="504"/>
      <c r="M20" s="504"/>
      <c r="N20" s="504"/>
      <c r="O20" s="504"/>
      <c r="P20" s="505"/>
      <c r="Q20" s="51"/>
    </row>
    <row r="21" spans="1:20" ht="4.5" customHeight="1" thickBot="1" x14ac:dyDescent="0.25">
      <c r="A21" s="51"/>
      <c r="B21" s="506"/>
      <c r="C21" s="507"/>
      <c r="D21" s="507"/>
      <c r="E21" s="507"/>
      <c r="F21" s="507"/>
      <c r="G21" s="507"/>
      <c r="H21" s="507"/>
      <c r="I21" s="507"/>
      <c r="J21" s="507"/>
      <c r="K21" s="507"/>
      <c r="L21" s="507"/>
      <c r="M21" s="507"/>
      <c r="N21" s="507"/>
      <c r="O21" s="507"/>
      <c r="P21" s="508"/>
      <c r="Q21" s="51"/>
    </row>
    <row r="22" spans="1:20" ht="40.5" customHeight="1" thickBot="1" x14ac:dyDescent="0.25">
      <c r="A22" s="51"/>
      <c r="B22" s="60" t="s">
        <v>3</v>
      </c>
      <c r="C22" s="509" t="s">
        <v>300</v>
      </c>
      <c r="D22" s="510"/>
      <c r="E22" s="510"/>
      <c r="F22" s="510"/>
      <c r="G22" s="510"/>
      <c r="H22" s="510"/>
      <c r="I22" s="510"/>
      <c r="J22" s="510"/>
      <c r="K22" s="510"/>
      <c r="L22" s="510"/>
      <c r="M22" s="510"/>
      <c r="N22" s="510"/>
      <c r="O22" s="510"/>
      <c r="P22" s="511"/>
      <c r="Q22" s="142"/>
      <c r="R22" s="143"/>
      <c r="S22" s="144"/>
      <c r="T22" s="143"/>
    </row>
    <row r="23" spans="1:20" ht="4.5" customHeight="1" thickBot="1" x14ac:dyDescent="0.25">
      <c r="A23" s="51"/>
      <c r="B23" s="496"/>
      <c r="C23" s="497"/>
      <c r="D23" s="497"/>
      <c r="E23" s="497"/>
      <c r="F23" s="497"/>
      <c r="G23" s="497"/>
      <c r="H23" s="497"/>
      <c r="I23" s="497"/>
      <c r="J23" s="497"/>
      <c r="K23" s="497"/>
      <c r="L23" s="497"/>
      <c r="M23" s="497"/>
      <c r="N23" s="497"/>
      <c r="O23" s="497"/>
      <c r="P23" s="498"/>
      <c r="Q23" s="51"/>
    </row>
    <row r="24" spans="1:20" ht="137.25" customHeight="1" thickBot="1" x14ac:dyDescent="0.25">
      <c r="A24" s="51"/>
      <c r="B24" s="60" t="s">
        <v>12</v>
      </c>
      <c r="C24" s="512" t="s">
        <v>301</v>
      </c>
      <c r="D24" s="513"/>
      <c r="E24" s="513"/>
      <c r="F24" s="513"/>
      <c r="G24" s="513"/>
      <c r="H24" s="513"/>
      <c r="I24" s="513"/>
      <c r="J24" s="513"/>
      <c r="K24" s="513"/>
      <c r="L24" s="513"/>
      <c r="M24" s="513"/>
      <c r="N24" s="513"/>
      <c r="O24" s="513"/>
      <c r="P24" s="514"/>
      <c r="Q24" s="145"/>
    </row>
    <row r="25" spans="1:20" ht="4.5" customHeight="1" thickBot="1" x14ac:dyDescent="0.25">
      <c r="A25" s="51"/>
      <c r="B25" s="515"/>
      <c r="C25" s="516"/>
      <c r="D25" s="516"/>
      <c r="E25" s="516"/>
      <c r="F25" s="516"/>
      <c r="G25" s="516"/>
      <c r="H25" s="516"/>
      <c r="I25" s="516"/>
      <c r="J25" s="516"/>
      <c r="K25" s="516"/>
      <c r="L25" s="516"/>
      <c r="M25" s="516"/>
      <c r="N25" s="516"/>
      <c r="O25" s="516"/>
      <c r="P25" s="517"/>
      <c r="Q25" s="51"/>
    </row>
    <row r="26" spans="1:20" ht="13.5" customHeight="1" thickBot="1" x14ac:dyDescent="0.25">
      <c r="A26" s="51"/>
      <c r="B26" s="61" t="s">
        <v>2</v>
      </c>
      <c r="C26" s="518">
        <v>0.9</v>
      </c>
      <c r="D26" s="519"/>
      <c r="E26" s="519"/>
      <c r="F26" s="519"/>
      <c r="G26" s="519"/>
      <c r="H26" s="519"/>
      <c r="I26" s="519"/>
      <c r="J26" s="519"/>
      <c r="K26" s="519"/>
      <c r="L26" s="519"/>
      <c r="M26" s="519"/>
      <c r="N26" s="519"/>
      <c r="O26" s="519"/>
      <c r="P26" s="520"/>
      <c r="Q26" s="51"/>
    </row>
    <row r="27" spans="1:20" ht="4.5" customHeight="1" thickBot="1" x14ac:dyDescent="0.25">
      <c r="A27" s="51"/>
      <c r="B27" s="521"/>
      <c r="C27" s="522"/>
      <c r="D27" s="522"/>
      <c r="E27" s="522"/>
      <c r="F27" s="522"/>
      <c r="G27" s="522"/>
      <c r="H27" s="522"/>
      <c r="I27" s="522"/>
      <c r="J27" s="522"/>
      <c r="K27" s="522"/>
      <c r="L27" s="522"/>
      <c r="M27" s="522"/>
      <c r="N27" s="522"/>
      <c r="O27" s="522"/>
      <c r="P27" s="523"/>
      <c r="Q27" s="51"/>
    </row>
    <row r="28" spans="1:20" ht="12.75" customHeight="1" thickBot="1" x14ac:dyDescent="0.25">
      <c r="A28" s="51"/>
      <c r="B28" s="61" t="s">
        <v>13</v>
      </c>
      <c r="C28" s="117" t="s">
        <v>14</v>
      </c>
      <c r="D28" s="524" t="s">
        <v>234</v>
      </c>
      <c r="E28" s="524"/>
      <c r="F28" s="524"/>
      <c r="G28" s="524"/>
      <c r="H28" s="525" t="s">
        <v>15</v>
      </c>
      <c r="I28" s="525"/>
      <c r="J28" s="525"/>
      <c r="K28" s="524" t="s">
        <v>235</v>
      </c>
      <c r="L28" s="524"/>
      <c r="M28" s="524"/>
      <c r="N28" s="526" t="s">
        <v>16</v>
      </c>
      <c r="O28" s="526"/>
      <c r="P28" s="147" t="s">
        <v>236</v>
      </c>
      <c r="Q28" s="51"/>
    </row>
    <row r="29" spans="1:20" ht="4.5" customHeight="1" thickBot="1" x14ac:dyDescent="0.25">
      <c r="A29" s="51"/>
      <c r="B29" s="527"/>
      <c r="C29" s="528"/>
      <c r="D29" s="528"/>
      <c r="E29" s="528"/>
      <c r="F29" s="528"/>
      <c r="G29" s="528"/>
      <c r="H29" s="528"/>
      <c r="I29" s="528"/>
      <c r="J29" s="528"/>
      <c r="K29" s="528"/>
      <c r="L29" s="528"/>
      <c r="M29" s="528"/>
      <c r="N29" s="528"/>
      <c r="O29" s="528"/>
      <c r="P29" s="529"/>
      <c r="Q29" s="51"/>
    </row>
    <row r="30" spans="1:20" ht="13.5" thickBot="1" x14ac:dyDescent="0.25">
      <c r="A30" s="51"/>
      <c r="B30" s="84" t="s">
        <v>7</v>
      </c>
      <c r="C30" s="530" t="s">
        <v>177</v>
      </c>
      <c r="D30" s="531"/>
      <c r="E30" s="531"/>
      <c r="F30" s="531"/>
      <c r="G30" s="531"/>
      <c r="H30" s="531"/>
      <c r="I30" s="531"/>
      <c r="J30" s="531"/>
      <c r="K30" s="531"/>
      <c r="L30" s="531"/>
      <c r="M30" s="531"/>
      <c r="N30" s="531"/>
      <c r="O30" s="531"/>
      <c r="P30" s="532"/>
      <c r="Q30" s="51"/>
    </row>
    <row r="31" spans="1:20" ht="4.5" customHeight="1" thickBot="1" x14ac:dyDescent="0.25">
      <c r="A31" s="51"/>
      <c r="B31" s="496"/>
      <c r="C31" s="497"/>
      <c r="D31" s="497"/>
      <c r="E31" s="497"/>
      <c r="F31" s="497"/>
      <c r="G31" s="497"/>
      <c r="H31" s="497"/>
      <c r="I31" s="497"/>
      <c r="J31" s="497"/>
      <c r="K31" s="497"/>
      <c r="L31" s="497"/>
      <c r="M31" s="497"/>
      <c r="N31" s="497"/>
      <c r="O31" s="497"/>
      <c r="P31" s="498"/>
      <c r="Q31" s="51"/>
    </row>
    <row r="32" spans="1:20" ht="13.5" thickBot="1" x14ac:dyDescent="0.25">
      <c r="A32" s="51"/>
      <c r="B32" s="84" t="s">
        <v>4</v>
      </c>
      <c r="C32" s="533" t="s">
        <v>74</v>
      </c>
      <c r="D32" s="531"/>
      <c r="E32" s="531"/>
      <c r="F32" s="531"/>
      <c r="G32" s="531"/>
      <c r="H32" s="531"/>
      <c r="I32" s="531"/>
      <c r="J32" s="531"/>
      <c r="K32" s="531"/>
      <c r="L32" s="531"/>
      <c r="M32" s="531"/>
      <c r="N32" s="531"/>
      <c r="O32" s="531"/>
      <c r="P32" s="532"/>
      <c r="Q32" s="51"/>
    </row>
    <row r="33" spans="1:17" ht="4.5" customHeight="1" thickBot="1" x14ac:dyDescent="0.25">
      <c r="A33" s="51"/>
      <c r="B33" s="496"/>
      <c r="C33" s="497"/>
      <c r="D33" s="497"/>
      <c r="E33" s="497"/>
      <c r="F33" s="497"/>
      <c r="G33" s="497"/>
      <c r="H33" s="497"/>
      <c r="I33" s="497"/>
      <c r="J33" s="497"/>
      <c r="K33" s="497"/>
      <c r="L33" s="497"/>
      <c r="M33" s="497"/>
      <c r="N33" s="497"/>
      <c r="O33" s="497"/>
      <c r="P33" s="498"/>
      <c r="Q33" s="51"/>
    </row>
    <row r="34" spans="1:17" ht="13.5" thickBot="1" x14ac:dyDescent="0.25">
      <c r="A34" s="51"/>
      <c r="B34" s="84" t="s">
        <v>23</v>
      </c>
      <c r="C34" s="533" t="s">
        <v>74</v>
      </c>
      <c r="D34" s="531"/>
      <c r="E34" s="531"/>
      <c r="F34" s="531"/>
      <c r="G34" s="531"/>
      <c r="H34" s="531"/>
      <c r="I34" s="531"/>
      <c r="J34" s="531"/>
      <c r="K34" s="531"/>
      <c r="L34" s="531"/>
      <c r="M34" s="531"/>
      <c r="N34" s="531"/>
      <c r="O34" s="531"/>
      <c r="P34" s="532"/>
      <c r="Q34" s="51"/>
    </row>
    <row r="35" spans="1:17" ht="4.5" customHeight="1" thickBot="1" x14ac:dyDescent="0.25">
      <c r="A35" s="51"/>
      <c r="B35" s="484"/>
      <c r="C35" s="485"/>
      <c r="D35" s="485"/>
      <c r="E35" s="485"/>
      <c r="F35" s="485"/>
      <c r="G35" s="485"/>
      <c r="H35" s="485"/>
      <c r="I35" s="485"/>
      <c r="J35" s="485"/>
      <c r="K35" s="485"/>
      <c r="L35" s="485"/>
      <c r="M35" s="485"/>
      <c r="N35" s="485"/>
      <c r="O35" s="485"/>
      <c r="P35" s="486"/>
      <c r="Q35" s="51"/>
    </row>
    <row r="36" spans="1:17" ht="16.5" customHeight="1" thickBot="1" x14ac:dyDescent="0.25">
      <c r="A36" s="51"/>
      <c r="B36" s="84" t="s">
        <v>64</v>
      </c>
      <c r="C36" s="530" t="s">
        <v>71</v>
      </c>
      <c r="D36" s="531"/>
      <c r="E36" s="531"/>
      <c r="F36" s="531"/>
      <c r="G36" s="531"/>
      <c r="H36" s="531"/>
      <c r="I36" s="531"/>
      <c r="J36" s="531"/>
      <c r="K36" s="531"/>
      <c r="L36" s="531"/>
      <c r="M36" s="531"/>
      <c r="N36" s="531"/>
      <c r="O36" s="531"/>
      <c r="P36" s="532"/>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34" t="s">
        <v>17</v>
      </c>
      <c r="C38" s="535"/>
      <c r="D38" s="535"/>
      <c r="E38" s="535"/>
      <c r="F38" s="535"/>
      <c r="G38" s="535"/>
      <c r="H38" s="535"/>
      <c r="I38" s="535"/>
      <c r="J38" s="535"/>
      <c r="K38" s="535"/>
      <c r="L38" s="535"/>
      <c r="M38" s="535"/>
      <c r="N38" s="535"/>
      <c r="O38" s="536"/>
      <c r="P38" s="537"/>
      <c r="Q38" s="51"/>
    </row>
    <row r="39" spans="1:17" ht="13.5" thickBot="1" x14ac:dyDescent="0.25">
      <c r="A39" s="51"/>
      <c r="B39" s="88" t="s">
        <v>22</v>
      </c>
      <c r="C39" s="534" t="s">
        <v>18</v>
      </c>
      <c r="D39" s="535"/>
      <c r="E39" s="535"/>
      <c r="F39" s="535"/>
      <c r="G39" s="537"/>
      <c r="H39" s="534" t="s">
        <v>7</v>
      </c>
      <c r="I39" s="535"/>
      <c r="J39" s="535"/>
      <c r="K39" s="535"/>
      <c r="L39" s="537"/>
      <c r="M39" s="534" t="s">
        <v>19</v>
      </c>
      <c r="N39" s="535"/>
      <c r="O39" s="536"/>
      <c r="P39" s="537"/>
      <c r="Q39" s="51"/>
    </row>
    <row r="40" spans="1:17" ht="30" customHeight="1" x14ac:dyDescent="0.2">
      <c r="A40" s="51"/>
      <c r="B40" s="160" t="s">
        <v>295</v>
      </c>
      <c r="C40" s="538" t="s">
        <v>296</v>
      </c>
      <c r="D40" s="539"/>
      <c r="E40" s="539"/>
      <c r="F40" s="539"/>
      <c r="G40" s="540"/>
      <c r="H40" s="538" t="s">
        <v>239</v>
      </c>
      <c r="I40" s="539"/>
      <c r="J40" s="539"/>
      <c r="K40" s="539"/>
      <c r="L40" s="540"/>
      <c r="M40" s="541" t="s">
        <v>297</v>
      </c>
      <c r="N40" s="542"/>
      <c r="O40" s="542"/>
      <c r="P40" s="543"/>
      <c r="Q40" s="51"/>
    </row>
    <row r="41" spans="1:17" ht="40.5" customHeight="1" x14ac:dyDescent="0.2">
      <c r="A41" s="51"/>
      <c r="B41" s="161" t="s">
        <v>302</v>
      </c>
      <c r="C41" s="544" t="s">
        <v>298</v>
      </c>
      <c r="D41" s="545"/>
      <c r="E41" s="545"/>
      <c r="F41" s="545"/>
      <c r="G41" s="546"/>
      <c r="H41" s="547" t="s">
        <v>239</v>
      </c>
      <c r="I41" s="548"/>
      <c r="J41" s="548"/>
      <c r="K41" s="548"/>
      <c r="L41" s="549"/>
      <c r="M41" s="550" t="s">
        <v>297</v>
      </c>
      <c r="N41" s="551"/>
      <c r="O41" s="551"/>
      <c r="P41" s="552"/>
      <c r="Q41" s="51"/>
    </row>
    <row r="42" spans="1:17" ht="13.5" customHeight="1" x14ac:dyDescent="0.2">
      <c r="A42" s="51"/>
      <c r="B42" s="89"/>
      <c r="C42" s="553"/>
      <c r="D42" s="553"/>
      <c r="E42" s="553"/>
      <c r="F42" s="553"/>
      <c r="G42" s="553"/>
      <c r="H42" s="553"/>
      <c r="I42" s="553"/>
      <c r="J42" s="553"/>
      <c r="K42" s="553"/>
      <c r="L42" s="553"/>
      <c r="M42" s="553"/>
      <c r="N42" s="553"/>
      <c r="O42" s="553"/>
      <c r="P42" s="554"/>
      <c r="Q42" s="51"/>
    </row>
    <row r="43" spans="1:17" ht="12.75" customHeight="1" x14ac:dyDescent="0.2">
      <c r="A43" s="51"/>
      <c r="B43" s="89"/>
      <c r="C43" s="553"/>
      <c r="D43" s="553"/>
      <c r="E43" s="553"/>
      <c r="F43" s="553"/>
      <c r="G43" s="553"/>
      <c r="H43" s="553"/>
      <c r="I43" s="553"/>
      <c r="J43" s="553"/>
      <c r="K43" s="553"/>
      <c r="L43" s="553"/>
      <c r="M43" s="553"/>
      <c r="N43" s="553"/>
      <c r="O43" s="553"/>
      <c r="P43" s="554"/>
      <c r="Q43" s="51"/>
    </row>
    <row r="44" spans="1:17" ht="11.25" customHeight="1" thickBot="1" x14ac:dyDescent="0.25">
      <c r="A44" s="51"/>
      <c r="B44" s="90"/>
      <c r="C44" s="561"/>
      <c r="D44" s="561"/>
      <c r="E44" s="561"/>
      <c r="F44" s="561"/>
      <c r="G44" s="561"/>
      <c r="H44" s="561"/>
      <c r="I44" s="561"/>
      <c r="J44" s="561"/>
      <c r="K44" s="561"/>
      <c r="L44" s="561"/>
      <c r="M44" s="561"/>
      <c r="N44" s="561"/>
      <c r="O44" s="561"/>
      <c r="P44" s="562"/>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3">
      <c r="A46" s="51"/>
      <c r="B46" s="563" t="s">
        <v>8</v>
      </c>
      <c r="C46" s="564"/>
      <c r="D46" s="564"/>
      <c r="E46" s="564"/>
      <c r="F46" s="564"/>
      <c r="G46" s="564"/>
      <c r="H46" s="564"/>
      <c r="I46" s="564"/>
      <c r="J46" s="564"/>
      <c r="K46" s="564"/>
      <c r="L46" s="564"/>
      <c r="M46" s="564"/>
      <c r="N46" s="564"/>
      <c r="O46" s="564"/>
      <c r="P46" s="565"/>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66" t="s">
        <v>20</v>
      </c>
      <c r="C48" s="64" t="s">
        <v>9</v>
      </c>
      <c r="D48" s="65" t="s">
        <v>149</v>
      </c>
      <c r="E48" s="65" t="s">
        <v>150</v>
      </c>
      <c r="F48" s="65" t="s">
        <v>151</v>
      </c>
      <c r="G48" s="65" t="s">
        <v>152</v>
      </c>
      <c r="H48" s="65" t="s">
        <v>153</v>
      </c>
      <c r="I48" s="65" t="s">
        <v>154</v>
      </c>
      <c r="J48" s="65" t="s">
        <v>155</v>
      </c>
      <c r="K48" s="65" t="s">
        <v>198</v>
      </c>
      <c r="L48" s="65" t="s">
        <v>157</v>
      </c>
      <c r="M48" s="65" t="s">
        <v>158</v>
      </c>
      <c r="N48" s="65" t="s">
        <v>159</v>
      </c>
      <c r="O48" s="65" t="s">
        <v>160</v>
      </c>
      <c r="P48" s="66" t="s">
        <v>10</v>
      </c>
      <c r="Q48" s="51"/>
    </row>
    <row r="49" spans="1:17" ht="13.5" thickBot="1" x14ac:dyDescent="0.25">
      <c r="A49" s="51"/>
      <c r="B49" s="567"/>
      <c r="C49" s="67" t="s">
        <v>10</v>
      </c>
      <c r="D49" s="70">
        <f>RegistroTiempoCubrimientoVac!D10</f>
        <v>0.82089552238805974</v>
      </c>
      <c r="E49" s="70">
        <f>RegistroTiempoCubrimientoVac!F10</f>
        <v>0.79710144927536231</v>
      </c>
      <c r="F49" s="70">
        <f>RegistroTiempoCubrimientoVac!H10</f>
        <v>1.0576923076923077</v>
      </c>
      <c r="G49" s="70">
        <f>RegistroTiempoCubrimientoVac!J10</f>
        <v>1.3095238095238095</v>
      </c>
      <c r="H49" s="70">
        <f>RegistroTiempoCubrimientoVac!L10</f>
        <v>0.96491228070175439</v>
      </c>
      <c r="I49" s="70">
        <f>RegistroTiempoCubrimientoVac!N10</f>
        <v>1.5277777777777777</v>
      </c>
      <c r="J49" s="70" t="e">
        <f>RegistroTiempoCubrimientoVac!P10</f>
        <v>#DIV/0!</v>
      </c>
      <c r="K49" s="70">
        <f>RegistroTiempoCubrimientoVac!R10</f>
        <v>1</v>
      </c>
      <c r="L49" s="70">
        <f>RegistroTiempoCubrimientoVac!T10</f>
        <v>0.96491228070175439</v>
      </c>
      <c r="M49" s="70">
        <f>RegistroTiempoCubrimientoVac!V10</f>
        <v>1.1702127659574468</v>
      </c>
      <c r="N49" s="70" t="e">
        <f>RegistroTiempoCubrimientoVac!X10</f>
        <v>#DIV/0!</v>
      </c>
      <c r="O49" s="70" t="e">
        <f>RegistroTiempoCubrimientoVac!Z10</f>
        <v>#DIV/0!</v>
      </c>
      <c r="P49" s="137">
        <f>RegistroTiempoCubrimientoVac!AB10</f>
        <v>1.0269709543568464</v>
      </c>
      <c r="Q49" s="51"/>
    </row>
    <row r="50" spans="1:17" ht="4.5" customHeight="1" thickBot="1" x14ac:dyDescent="0.25">
      <c r="A50" s="51"/>
      <c r="B50" s="94">
        <v>0.9</v>
      </c>
      <c r="C50" s="71"/>
      <c r="D50" s="71"/>
      <c r="E50" s="71"/>
      <c r="F50" s="149">
        <f>+$C$26</f>
        <v>0.9</v>
      </c>
      <c r="G50" s="150"/>
      <c r="H50" s="150"/>
      <c r="I50" s="149">
        <f>+$C$26</f>
        <v>0.9</v>
      </c>
      <c r="J50" s="71"/>
      <c r="K50" s="71"/>
      <c r="L50" s="149">
        <f>+$C$26</f>
        <v>0.9</v>
      </c>
      <c r="M50" s="71"/>
      <c r="N50" s="71"/>
      <c r="O50" s="149">
        <f>+$C$26</f>
        <v>0.9</v>
      </c>
      <c r="P50" s="149">
        <f>+$C$26</f>
        <v>0.9</v>
      </c>
      <c r="Q50" s="51"/>
    </row>
    <row r="51" spans="1:17" ht="22.5" customHeight="1" thickBot="1" x14ac:dyDescent="0.25">
      <c r="A51" s="51"/>
      <c r="B51" s="568" t="s">
        <v>21</v>
      </c>
      <c r="C51" s="569"/>
      <c r="D51" s="569"/>
      <c r="E51" s="569"/>
      <c r="F51" s="569"/>
      <c r="G51" s="569"/>
      <c r="H51" s="569"/>
      <c r="I51" s="569"/>
      <c r="J51" s="569"/>
      <c r="K51" s="569"/>
      <c r="L51" s="569"/>
      <c r="M51" s="569"/>
      <c r="N51" s="569"/>
      <c r="O51" s="569"/>
      <c r="P51" s="570"/>
      <c r="Q51" s="51"/>
    </row>
    <row r="52" spans="1:17" x14ac:dyDescent="0.2">
      <c r="A52" s="51"/>
      <c r="B52" s="576"/>
      <c r="C52" s="577"/>
      <c r="D52" s="577"/>
      <c r="E52" s="577"/>
      <c r="F52" s="577"/>
      <c r="G52" s="577"/>
      <c r="H52" s="577"/>
      <c r="I52" s="577"/>
      <c r="J52" s="577"/>
      <c r="K52" s="577"/>
      <c r="L52" s="577"/>
      <c r="M52" s="577"/>
      <c r="N52" s="577"/>
      <c r="O52" s="577"/>
      <c r="P52" s="578"/>
      <c r="Q52" s="51"/>
    </row>
    <row r="53" spans="1:17" x14ac:dyDescent="0.2">
      <c r="A53" s="51"/>
      <c r="B53" s="579"/>
      <c r="C53" s="580"/>
      <c r="D53" s="580"/>
      <c r="E53" s="580"/>
      <c r="F53" s="580"/>
      <c r="G53" s="580"/>
      <c r="H53" s="580"/>
      <c r="I53" s="580"/>
      <c r="J53" s="580"/>
      <c r="K53" s="580"/>
      <c r="L53" s="580"/>
      <c r="M53" s="580"/>
      <c r="N53" s="580"/>
      <c r="O53" s="580"/>
      <c r="P53" s="581"/>
      <c r="Q53" s="51"/>
    </row>
    <row r="54" spans="1:17" x14ac:dyDescent="0.2">
      <c r="A54" s="51"/>
      <c r="B54" s="579"/>
      <c r="C54" s="580"/>
      <c r="D54" s="580"/>
      <c r="E54" s="580"/>
      <c r="F54" s="580"/>
      <c r="G54" s="580"/>
      <c r="H54" s="580"/>
      <c r="I54" s="580"/>
      <c r="J54" s="580"/>
      <c r="K54" s="580"/>
      <c r="L54" s="580"/>
      <c r="M54" s="580"/>
      <c r="N54" s="580"/>
      <c r="O54" s="580"/>
      <c r="P54" s="581"/>
      <c r="Q54" s="51"/>
    </row>
    <row r="55" spans="1:17" x14ac:dyDescent="0.2">
      <c r="A55" s="51"/>
      <c r="B55" s="579"/>
      <c r="C55" s="580"/>
      <c r="D55" s="580"/>
      <c r="E55" s="580"/>
      <c r="F55" s="580"/>
      <c r="G55" s="580"/>
      <c r="H55" s="580"/>
      <c r="I55" s="580"/>
      <c r="J55" s="580"/>
      <c r="K55" s="580"/>
      <c r="L55" s="580"/>
      <c r="M55" s="580"/>
      <c r="N55" s="580"/>
      <c r="O55" s="580"/>
      <c r="P55" s="581"/>
      <c r="Q55" s="51"/>
    </row>
    <row r="56" spans="1:17" x14ac:dyDescent="0.2">
      <c r="A56" s="51"/>
      <c r="B56" s="579"/>
      <c r="C56" s="580"/>
      <c r="D56" s="580"/>
      <c r="E56" s="580"/>
      <c r="F56" s="580"/>
      <c r="G56" s="580"/>
      <c r="H56" s="580"/>
      <c r="I56" s="580"/>
      <c r="J56" s="580"/>
      <c r="K56" s="580"/>
      <c r="L56" s="580"/>
      <c r="M56" s="580"/>
      <c r="N56" s="580"/>
      <c r="O56" s="580"/>
      <c r="P56" s="581"/>
      <c r="Q56" s="51"/>
    </row>
    <row r="57" spans="1:17" x14ac:dyDescent="0.2">
      <c r="A57" s="51"/>
      <c r="B57" s="579"/>
      <c r="C57" s="580"/>
      <c r="D57" s="580"/>
      <c r="E57" s="580"/>
      <c r="F57" s="580"/>
      <c r="G57" s="580"/>
      <c r="H57" s="580"/>
      <c r="I57" s="580"/>
      <c r="J57" s="580"/>
      <c r="K57" s="580"/>
      <c r="L57" s="580"/>
      <c r="M57" s="580"/>
      <c r="N57" s="580"/>
      <c r="O57" s="580"/>
      <c r="P57" s="581"/>
      <c r="Q57" s="51"/>
    </row>
    <row r="58" spans="1:17" x14ac:dyDescent="0.2">
      <c r="A58" s="51"/>
      <c r="B58" s="579"/>
      <c r="C58" s="580"/>
      <c r="D58" s="580"/>
      <c r="E58" s="580"/>
      <c r="F58" s="580"/>
      <c r="G58" s="580"/>
      <c r="H58" s="580"/>
      <c r="I58" s="580"/>
      <c r="J58" s="580"/>
      <c r="K58" s="580"/>
      <c r="L58" s="580"/>
      <c r="M58" s="580"/>
      <c r="N58" s="580"/>
      <c r="O58" s="580"/>
      <c r="P58" s="581"/>
      <c r="Q58" s="51"/>
    </row>
    <row r="59" spans="1:17" x14ac:dyDescent="0.2">
      <c r="A59" s="51"/>
      <c r="B59" s="579"/>
      <c r="C59" s="580"/>
      <c r="D59" s="580"/>
      <c r="E59" s="580"/>
      <c r="F59" s="580"/>
      <c r="G59" s="580"/>
      <c r="H59" s="580"/>
      <c r="I59" s="580"/>
      <c r="J59" s="580"/>
      <c r="K59" s="580"/>
      <c r="L59" s="580"/>
      <c r="M59" s="580"/>
      <c r="N59" s="580"/>
      <c r="O59" s="580"/>
      <c r="P59" s="581"/>
      <c r="Q59" s="51"/>
    </row>
    <row r="60" spans="1:17" x14ac:dyDescent="0.2">
      <c r="A60" s="51"/>
      <c r="B60" s="579"/>
      <c r="C60" s="580"/>
      <c r="D60" s="580"/>
      <c r="E60" s="580"/>
      <c r="F60" s="580"/>
      <c r="G60" s="580"/>
      <c r="H60" s="580"/>
      <c r="I60" s="580"/>
      <c r="J60" s="580"/>
      <c r="K60" s="580"/>
      <c r="L60" s="580"/>
      <c r="M60" s="580"/>
      <c r="N60" s="580"/>
      <c r="O60" s="580"/>
      <c r="P60" s="581"/>
      <c r="Q60" s="51"/>
    </row>
    <row r="61" spans="1:17" x14ac:dyDescent="0.2">
      <c r="A61" s="51"/>
      <c r="B61" s="579"/>
      <c r="C61" s="580"/>
      <c r="D61" s="580"/>
      <c r="E61" s="580"/>
      <c r="F61" s="580"/>
      <c r="G61" s="580"/>
      <c r="H61" s="580"/>
      <c r="I61" s="580"/>
      <c r="J61" s="580"/>
      <c r="K61" s="580"/>
      <c r="L61" s="580"/>
      <c r="M61" s="580"/>
      <c r="N61" s="580"/>
      <c r="O61" s="580"/>
      <c r="P61" s="581"/>
      <c r="Q61" s="51"/>
    </row>
    <row r="62" spans="1:17" x14ac:dyDescent="0.2">
      <c r="A62" s="51"/>
      <c r="B62" s="579"/>
      <c r="C62" s="580"/>
      <c r="D62" s="580"/>
      <c r="E62" s="580"/>
      <c r="F62" s="580"/>
      <c r="G62" s="580"/>
      <c r="H62" s="580"/>
      <c r="I62" s="580"/>
      <c r="J62" s="580"/>
      <c r="K62" s="580"/>
      <c r="L62" s="580"/>
      <c r="M62" s="580"/>
      <c r="N62" s="580"/>
      <c r="O62" s="580"/>
      <c r="P62" s="581"/>
      <c r="Q62" s="51"/>
    </row>
    <row r="63" spans="1:17" x14ac:dyDescent="0.2">
      <c r="A63" s="51"/>
      <c r="B63" s="579"/>
      <c r="C63" s="580"/>
      <c r="D63" s="580"/>
      <c r="E63" s="580"/>
      <c r="F63" s="580"/>
      <c r="G63" s="580"/>
      <c r="H63" s="580"/>
      <c r="I63" s="580"/>
      <c r="J63" s="580"/>
      <c r="K63" s="580"/>
      <c r="L63" s="580"/>
      <c r="M63" s="580"/>
      <c r="N63" s="580"/>
      <c r="O63" s="580"/>
      <c r="P63" s="581"/>
      <c r="Q63" s="51"/>
    </row>
    <row r="64" spans="1:17" x14ac:dyDescent="0.2">
      <c r="A64" s="51"/>
      <c r="B64" s="579"/>
      <c r="C64" s="580"/>
      <c r="D64" s="580"/>
      <c r="E64" s="580"/>
      <c r="F64" s="580"/>
      <c r="G64" s="580"/>
      <c r="H64" s="580"/>
      <c r="I64" s="580"/>
      <c r="J64" s="580"/>
      <c r="K64" s="580"/>
      <c r="L64" s="580"/>
      <c r="M64" s="580"/>
      <c r="N64" s="580"/>
      <c r="O64" s="580"/>
      <c r="P64" s="581"/>
      <c r="Q64" s="51"/>
    </row>
    <row r="65" spans="1:19" x14ac:dyDescent="0.2">
      <c r="A65" s="51"/>
      <c r="B65" s="579"/>
      <c r="C65" s="580"/>
      <c r="D65" s="580"/>
      <c r="E65" s="580"/>
      <c r="F65" s="580"/>
      <c r="G65" s="580"/>
      <c r="H65" s="580"/>
      <c r="I65" s="580"/>
      <c r="J65" s="580"/>
      <c r="K65" s="580"/>
      <c r="L65" s="580"/>
      <c r="M65" s="580"/>
      <c r="N65" s="580"/>
      <c r="O65" s="580"/>
      <c r="P65" s="581"/>
      <c r="Q65" s="51"/>
    </row>
    <row r="66" spans="1:19" x14ac:dyDescent="0.2">
      <c r="A66" s="51"/>
      <c r="B66" s="579"/>
      <c r="C66" s="580"/>
      <c r="D66" s="580"/>
      <c r="E66" s="580"/>
      <c r="F66" s="580"/>
      <c r="G66" s="580"/>
      <c r="H66" s="580"/>
      <c r="I66" s="580"/>
      <c r="J66" s="580"/>
      <c r="K66" s="580"/>
      <c r="L66" s="580"/>
      <c r="M66" s="580"/>
      <c r="N66" s="580"/>
      <c r="O66" s="580"/>
      <c r="P66" s="581"/>
      <c r="Q66" s="51"/>
    </row>
    <row r="67" spans="1:19" ht="13.5" thickBot="1" x14ac:dyDescent="0.25">
      <c r="A67" s="51"/>
      <c r="B67" s="582"/>
      <c r="C67" s="583"/>
      <c r="D67" s="583"/>
      <c r="E67" s="583"/>
      <c r="F67" s="583"/>
      <c r="G67" s="583"/>
      <c r="H67" s="583"/>
      <c r="I67" s="583"/>
      <c r="J67" s="583"/>
      <c r="K67" s="583"/>
      <c r="L67" s="583"/>
      <c r="M67" s="583"/>
      <c r="N67" s="583"/>
      <c r="O67" s="583"/>
      <c r="P67" s="584"/>
      <c r="Q67" s="51"/>
    </row>
    <row r="68" spans="1:19" s="52" customFormat="1" ht="4.5" customHeight="1" thickBot="1" x14ac:dyDescent="0.25">
      <c r="A68" s="585"/>
      <c r="B68" s="585"/>
      <c r="C68" s="585"/>
      <c r="D68" s="585"/>
      <c r="E68" s="585"/>
      <c r="F68" s="585"/>
      <c r="G68" s="585"/>
      <c r="H68" s="585"/>
      <c r="I68" s="585"/>
      <c r="J68" s="585"/>
      <c r="K68" s="585"/>
      <c r="L68" s="585"/>
      <c r="M68" s="585"/>
      <c r="N68" s="585"/>
      <c r="O68" s="585"/>
      <c r="P68" s="585"/>
      <c r="Q68" s="585"/>
      <c r="S68" s="97"/>
    </row>
    <row r="69" spans="1:19" ht="15" customHeight="1" x14ac:dyDescent="0.2">
      <c r="A69" s="51"/>
      <c r="B69" s="586" t="s">
        <v>5</v>
      </c>
      <c r="C69" s="555" t="s">
        <v>185</v>
      </c>
      <c r="D69" s="556"/>
      <c r="E69" s="556"/>
      <c r="F69" s="556"/>
      <c r="G69" s="556"/>
      <c r="H69" s="556"/>
      <c r="I69" s="556"/>
      <c r="J69" s="556"/>
      <c r="K69" s="556"/>
      <c r="L69" s="556"/>
      <c r="M69" s="556"/>
      <c r="N69" s="556"/>
      <c r="O69" s="556"/>
      <c r="P69" s="557"/>
      <c r="Q69" s="51"/>
    </row>
    <row r="70" spans="1:19" ht="170.25" customHeight="1" thickBot="1" x14ac:dyDescent="0.25">
      <c r="A70" s="51"/>
      <c r="B70" s="587"/>
      <c r="C70" s="589" t="s">
        <v>331</v>
      </c>
      <c r="D70" s="590"/>
      <c r="E70" s="590"/>
      <c r="F70" s="590"/>
      <c r="G70" s="590"/>
      <c r="H70" s="590"/>
      <c r="I70" s="590"/>
      <c r="J70" s="590"/>
      <c r="K70" s="590"/>
      <c r="L70" s="590"/>
      <c r="M70" s="590"/>
      <c r="N70" s="590"/>
      <c r="O70" s="590"/>
      <c r="P70" s="591"/>
      <c r="Q70" s="51"/>
    </row>
    <row r="71" spans="1:19" ht="15" customHeight="1" x14ac:dyDescent="0.2">
      <c r="A71" s="51"/>
      <c r="B71" s="587"/>
      <c r="C71" s="555" t="s">
        <v>186</v>
      </c>
      <c r="D71" s="556"/>
      <c r="E71" s="556"/>
      <c r="F71" s="556"/>
      <c r="G71" s="556"/>
      <c r="H71" s="556"/>
      <c r="I71" s="556"/>
      <c r="J71" s="556"/>
      <c r="K71" s="556"/>
      <c r="L71" s="556"/>
      <c r="M71" s="556"/>
      <c r="N71" s="556"/>
      <c r="O71" s="556"/>
      <c r="P71" s="557"/>
      <c r="Q71" s="51"/>
    </row>
    <row r="72" spans="1:19" ht="123" customHeight="1" thickBot="1" x14ac:dyDescent="0.25">
      <c r="A72" s="51"/>
      <c r="B72" s="587"/>
      <c r="C72" s="589" t="s">
        <v>332</v>
      </c>
      <c r="D72" s="590"/>
      <c r="E72" s="590"/>
      <c r="F72" s="590"/>
      <c r="G72" s="590"/>
      <c r="H72" s="590"/>
      <c r="I72" s="590"/>
      <c r="J72" s="590"/>
      <c r="K72" s="590"/>
      <c r="L72" s="590"/>
      <c r="M72" s="590"/>
      <c r="N72" s="590"/>
      <c r="O72" s="590"/>
      <c r="P72" s="591"/>
      <c r="Q72" s="51"/>
    </row>
    <row r="73" spans="1:19" ht="15" customHeight="1" x14ac:dyDescent="0.2">
      <c r="A73" s="51"/>
      <c r="B73" s="587"/>
      <c r="C73" s="555" t="s">
        <v>187</v>
      </c>
      <c r="D73" s="556"/>
      <c r="E73" s="556"/>
      <c r="F73" s="556"/>
      <c r="G73" s="556"/>
      <c r="H73" s="556"/>
      <c r="I73" s="556"/>
      <c r="J73" s="556"/>
      <c r="K73" s="556"/>
      <c r="L73" s="556"/>
      <c r="M73" s="556"/>
      <c r="N73" s="556"/>
      <c r="O73" s="556"/>
      <c r="P73" s="557"/>
      <c r="Q73" s="51"/>
    </row>
    <row r="74" spans="1:19" ht="132.6" customHeight="1" thickBot="1" x14ac:dyDescent="0.25">
      <c r="A74" s="51"/>
      <c r="B74" s="587"/>
      <c r="C74" s="558" t="s">
        <v>333</v>
      </c>
      <c r="D74" s="559"/>
      <c r="E74" s="559"/>
      <c r="F74" s="559"/>
      <c r="G74" s="559"/>
      <c r="H74" s="559"/>
      <c r="I74" s="559"/>
      <c r="J74" s="559"/>
      <c r="K74" s="559"/>
      <c r="L74" s="559"/>
      <c r="M74" s="559"/>
      <c r="N74" s="559"/>
      <c r="O74" s="559"/>
      <c r="P74" s="560"/>
      <c r="Q74" s="51"/>
    </row>
    <row r="75" spans="1:19" ht="15" customHeight="1" x14ac:dyDescent="0.2">
      <c r="A75" s="51"/>
      <c r="B75" s="587"/>
      <c r="C75" s="555" t="s">
        <v>188</v>
      </c>
      <c r="D75" s="556"/>
      <c r="E75" s="556"/>
      <c r="F75" s="556"/>
      <c r="G75" s="556"/>
      <c r="H75" s="556"/>
      <c r="I75" s="556"/>
      <c r="J75" s="556"/>
      <c r="K75" s="556"/>
      <c r="L75" s="556"/>
      <c r="M75" s="556"/>
      <c r="N75" s="556"/>
      <c r="O75" s="556"/>
      <c r="P75" s="557"/>
      <c r="Q75" s="51"/>
    </row>
    <row r="76" spans="1:19" ht="89.25" customHeight="1" thickBot="1" x14ac:dyDescent="0.25">
      <c r="A76" s="51"/>
      <c r="B76" s="588"/>
      <c r="C76" s="558"/>
      <c r="D76" s="559"/>
      <c r="E76" s="559"/>
      <c r="F76" s="559"/>
      <c r="G76" s="559"/>
      <c r="H76" s="559"/>
      <c r="I76" s="559"/>
      <c r="J76" s="559"/>
      <c r="K76" s="559"/>
      <c r="L76" s="559"/>
      <c r="M76" s="559"/>
      <c r="N76" s="559"/>
      <c r="O76" s="559"/>
      <c r="P76" s="560"/>
      <c r="Q76" s="51"/>
    </row>
    <row r="77" spans="1:19" ht="30.75" customHeight="1" thickBot="1" x14ac:dyDescent="0.25">
      <c r="A77" s="51"/>
      <c r="B77" s="53" t="s">
        <v>63</v>
      </c>
      <c r="C77" s="571" t="s">
        <v>183</v>
      </c>
      <c r="D77" s="572"/>
      <c r="E77" s="572"/>
      <c r="F77" s="572"/>
      <c r="G77" s="572"/>
      <c r="H77" s="572"/>
      <c r="I77" s="572"/>
      <c r="J77" s="572"/>
      <c r="K77" s="572"/>
      <c r="L77" s="572"/>
      <c r="M77" s="572"/>
      <c r="N77" s="572"/>
      <c r="O77" s="572"/>
      <c r="P77" s="573"/>
      <c r="Q77" s="51"/>
    </row>
    <row r="78" spans="1:19" ht="27.75" customHeight="1" thickBot="1" x14ac:dyDescent="0.25">
      <c r="A78" s="51"/>
      <c r="B78" s="53" t="s">
        <v>84</v>
      </c>
      <c r="C78" s="574" t="s">
        <v>314</v>
      </c>
      <c r="D78" s="574"/>
      <c r="E78" s="574"/>
      <c r="F78" s="574"/>
      <c r="G78" s="574"/>
      <c r="H78" s="574"/>
      <c r="I78" s="574"/>
      <c r="J78" s="574"/>
      <c r="K78" s="574"/>
      <c r="L78" s="574"/>
      <c r="M78" s="574"/>
      <c r="N78" s="574"/>
      <c r="O78" s="574"/>
      <c r="P78" s="575"/>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8" t="s">
        <v>321</v>
      </c>
      <c r="S129" s="95"/>
    </row>
    <row r="130" spans="2:20" s="50" customFormat="1" x14ac:dyDescent="0.2">
      <c r="B130" s="248" t="s">
        <v>315</v>
      </c>
      <c r="S130" s="95"/>
    </row>
    <row r="131" spans="2:20" s="50" customFormat="1" x14ac:dyDescent="0.2">
      <c r="B131" s="248" t="s">
        <v>316</v>
      </c>
      <c r="S131" s="95"/>
    </row>
    <row r="132" spans="2:20" s="50" customFormat="1" x14ac:dyDescent="0.2">
      <c r="B132" s="248" t="s">
        <v>317</v>
      </c>
      <c r="S132" s="95"/>
    </row>
    <row r="133" spans="2:20" s="50" customFormat="1" ht="18" customHeight="1" x14ac:dyDescent="0.2">
      <c r="B133" s="249" t="s">
        <v>318</v>
      </c>
      <c r="S133" s="95"/>
    </row>
    <row r="134" spans="2:20" s="50" customFormat="1" ht="15.75" customHeight="1" x14ac:dyDescent="0.2">
      <c r="B134" s="59" t="s">
        <v>319</v>
      </c>
      <c r="S134" s="95"/>
    </row>
    <row r="135" spans="2:20" s="50" customFormat="1" ht="15.75" customHeight="1" x14ac:dyDescent="0.2">
      <c r="B135" s="59" t="s">
        <v>320</v>
      </c>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t="s">
        <v>314</v>
      </c>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P49">
    <cfRule type="cellIs" dxfId="114" priority="2" stopIfTrue="1" operator="equal">
      <formula>"0"</formula>
    </cfRule>
    <cfRule type="cellIs" dxfId="113" priority="3" stopIfTrue="1" operator="lessThanOrEqual">
      <formula>$S$5</formula>
    </cfRule>
    <cfRule type="cellIs" dxfId="112" priority="4" stopIfTrue="1" operator="greaterThanOrEqual">
      <formula>$S$2</formula>
    </cfRule>
    <cfRule type="cellIs" dxfId="110" priority="5" stopIfTrue="1" operator="between">
      <formula>$S$4</formula>
      <formula>$S$3</formula>
    </cfRule>
  </conditionalFormatting>
  <conditionalFormatting sqref="S2">
    <cfRule type="cellIs" dxfId="111" priority="1" stopIfTrue="1" operator="greaterThanOrEqual">
      <formula>0.95</formula>
    </cfRule>
  </conditionalFormatting>
  <dataValidations count="7">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78:P78">
      <formula1>$B$170:$B$173</formula1>
    </dataValidation>
    <dataValidation type="list" allowBlank="1" showInputMessage="1" showErrorMessage="1" sqref="AC13:AE13 C12:P12">
      <formula1>$B$140:$B$166</formula1>
    </dataValidation>
    <dataValidation type="list" allowBlank="1" showInputMessage="1" showErrorMessage="1" sqref="B129:B135">
      <formula1>$B$129:$B$135</formula1>
    </dataValidation>
  </dataValidations>
  <pageMargins left="0.7" right="0.7" top="0.75" bottom="0.75" header="0.3" footer="0.3"/>
  <pageSetup orientation="portrait" r:id="rId1"/>
  <ignoredErrors>
    <ignoredError sqref="D49:O49" evalError="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G16"/>
  <sheetViews>
    <sheetView topLeftCell="H1" zoomScale="85" zoomScaleNormal="85" workbookViewId="0">
      <selection activeCell="U11" sqref="U11"/>
    </sheetView>
  </sheetViews>
  <sheetFormatPr baseColWidth="10" defaultRowHeight="30" customHeight="1" x14ac:dyDescent="0.2"/>
  <cols>
    <col min="1" max="1" width="28.5703125" style="189" customWidth="1"/>
    <col min="2" max="2" width="27" style="165" bestFit="1" customWidth="1"/>
    <col min="3" max="18" width="10.7109375" style="165" customWidth="1"/>
    <col min="19" max="19" width="12.5703125" style="165" customWidth="1"/>
    <col min="20" max="20" width="12" style="165" customWidth="1"/>
    <col min="21" max="21" width="11.85546875" style="165" customWidth="1"/>
    <col min="22" max="22" width="10.7109375" style="165" customWidth="1"/>
    <col min="23" max="23" width="12.28515625" style="165" customWidth="1"/>
    <col min="24" max="24" width="12.42578125" style="165" customWidth="1"/>
    <col min="25" max="25" width="10.7109375" style="165" customWidth="1"/>
    <col min="26" max="26" width="10.7109375" style="191" customWidth="1"/>
    <col min="27" max="27" width="11.42578125" style="191"/>
    <col min="28" max="28" width="19.42578125" style="191" customWidth="1"/>
    <col min="29" max="29" width="52.5703125" style="191" customWidth="1"/>
    <col min="30" max="16384" width="11.42578125" style="165"/>
  </cols>
  <sheetData>
    <row r="1" spans="1:33" ht="30" customHeight="1" x14ac:dyDescent="0.25">
      <c r="A1" s="592"/>
      <c r="B1" s="593" t="s">
        <v>56</v>
      </c>
      <c r="C1" s="593"/>
      <c r="D1" s="593"/>
      <c r="E1" s="593"/>
      <c r="F1" s="593"/>
      <c r="G1" s="593"/>
      <c r="H1" s="593"/>
      <c r="I1" s="593"/>
      <c r="J1" s="593"/>
      <c r="K1" s="593"/>
      <c r="L1" s="593"/>
      <c r="M1" s="593"/>
      <c r="N1" s="593"/>
      <c r="O1" s="593"/>
      <c r="P1" s="593"/>
      <c r="Q1" s="593"/>
      <c r="R1" s="593"/>
      <c r="S1" s="593"/>
      <c r="T1" s="593"/>
      <c r="U1" s="593"/>
      <c r="V1" s="593"/>
      <c r="W1" s="593"/>
      <c r="X1" s="593"/>
      <c r="Y1" s="593"/>
      <c r="Z1" s="593"/>
      <c r="AA1" s="594" t="s">
        <v>57</v>
      </c>
      <c r="AB1" s="595"/>
      <c r="AC1" s="197"/>
      <c r="AD1" s="162"/>
      <c r="AE1" s="162"/>
      <c r="AF1" s="163"/>
      <c r="AG1" s="164"/>
    </row>
    <row r="2" spans="1:33" s="169" customFormat="1" ht="30" customHeight="1" x14ac:dyDescent="0.25">
      <c r="A2" s="592"/>
      <c r="B2" s="593" t="s">
        <v>87</v>
      </c>
      <c r="C2" s="593"/>
      <c r="D2" s="593"/>
      <c r="E2" s="593"/>
      <c r="F2" s="593"/>
      <c r="G2" s="593"/>
      <c r="H2" s="593"/>
      <c r="I2" s="593"/>
      <c r="J2" s="593"/>
      <c r="K2" s="593"/>
      <c r="L2" s="593"/>
      <c r="M2" s="593"/>
      <c r="N2" s="593"/>
      <c r="O2" s="593"/>
      <c r="P2" s="593"/>
      <c r="Q2" s="593"/>
      <c r="R2" s="593"/>
      <c r="S2" s="593"/>
      <c r="T2" s="593"/>
      <c r="U2" s="593"/>
      <c r="V2" s="593"/>
      <c r="W2" s="593"/>
      <c r="X2" s="593"/>
      <c r="Y2" s="593"/>
      <c r="Z2" s="593"/>
      <c r="AA2" s="594" t="s">
        <v>269</v>
      </c>
      <c r="AB2" s="595"/>
      <c r="AC2" s="197"/>
      <c r="AD2" s="166"/>
      <c r="AE2" s="166"/>
      <c r="AF2" s="167"/>
      <c r="AG2" s="168"/>
    </row>
    <row r="3" spans="1:33" s="169" customFormat="1" ht="30" customHeight="1" x14ac:dyDescent="0.25">
      <c r="A3" s="592"/>
      <c r="B3" s="593" t="s">
        <v>89</v>
      </c>
      <c r="C3" s="593"/>
      <c r="D3" s="593"/>
      <c r="E3" s="593"/>
      <c r="F3" s="593"/>
      <c r="G3" s="593"/>
      <c r="H3" s="593"/>
      <c r="I3" s="593"/>
      <c r="J3" s="593"/>
      <c r="K3" s="593"/>
      <c r="L3" s="593"/>
      <c r="M3" s="593"/>
      <c r="N3" s="593"/>
      <c r="O3" s="593"/>
      <c r="P3" s="593"/>
      <c r="Q3" s="593"/>
      <c r="R3" s="593"/>
      <c r="S3" s="593"/>
      <c r="T3" s="593"/>
      <c r="U3" s="593"/>
      <c r="V3" s="593"/>
      <c r="W3" s="593"/>
      <c r="X3" s="593"/>
      <c r="Y3" s="593"/>
      <c r="Z3" s="593"/>
      <c r="AA3" s="594" t="s">
        <v>270</v>
      </c>
      <c r="AB3" s="595"/>
      <c r="AC3" s="197"/>
      <c r="AD3" s="166"/>
      <c r="AE3" s="166"/>
      <c r="AF3" s="167"/>
      <c r="AG3" s="168"/>
    </row>
    <row r="4" spans="1:33" s="169" customFormat="1" ht="30" customHeight="1" x14ac:dyDescent="0.25">
      <c r="A4" s="592"/>
      <c r="B4" s="593" t="s">
        <v>91</v>
      </c>
      <c r="C4" s="593"/>
      <c r="D4" s="593"/>
      <c r="E4" s="593"/>
      <c r="F4" s="593"/>
      <c r="G4" s="593"/>
      <c r="H4" s="593"/>
      <c r="I4" s="593"/>
      <c r="J4" s="593"/>
      <c r="K4" s="593"/>
      <c r="L4" s="593"/>
      <c r="M4" s="593"/>
      <c r="N4" s="593"/>
      <c r="O4" s="593"/>
      <c r="P4" s="593"/>
      <c r="Q4" s="593"/>
      <c r="R4" s="593"/>
      <c r="S4" s="593"/>
      <c r="T4" s="593"/>
      <c r="U4" s="593"/>
      <c r="V4" s="593"/>
      <c r="W4" s="593"/>
      <c r="X4" s="593"/>
      <c r="Y4" s="593"/>
      <c r="Z4" s="593"/>
      <c r="AA4" s="595" t="s">
        <v>271</v>
      </c>
      <c r="AB4" s="595"/>
      <c r="AC4" s="197"/>
      <c r="AD4" s="170"/>
      <c r="AE4" s="170"/>
      <c r="AF4" s="167"/>
      <c r="AG4" s="168"/>
    </row>
    <row r="5" spans="1:33" s="169" customFormat="1" ht="18" x14ac:dyDescent="0.25">
      <c r="A5" s="171"/>
      <c r="B5" s="172"/>
      <c r="C5" s="173"/>
      <c r="D5" s="173"/>
      <c r="E5" s="173"/>
      <c r="F5" s="173"/>
      <c r="G5" s="173"/>
      <c r="H5" s="173"/>
      <c r="I5" s="173"/>
      <c r="J5" s="173"/>
      <c r="K5" s="173"/>
      <c r="L5" s="173"/>
      <c r="M5" s="173"/>
      <c r="N5" s="173"/>
      <c r="O5" s="173"/>
      <c r="P5" s="173"/>
      <c r="Q5" s="173"/>
      <c r="R5" s="173"/>
      <c r="S5" s="173"/>
      <c r="T5" s="173"/>
      <c r="U5" s="173"/>
      <c r="V5" s="173"/>
      <c r="W5" s="174"/>
      <c r="X5" s="174"/>
      <c r="Y5" s="174"/>
      <c r="Z5" s="175"/>
      <c r="AA5" s="175"/>
      <c r="AB5" s="176"/>
      <c r="AC5" s="175"/>
      <c r="AD5" s="170"/>
      <c r="AE5" s="170"/>
      <c r="AF5" s="167"/>
      <c r="AG5" s="168"/>
    </row>
    <row r="6" spans="1:33" s="169" customFormat="1" ht="13.5" customHeight="1" x14ac:dyDescent="0.25">
      <c r="A6" s="177" t="s">
        <v>0</v>
      </c>
      <c r="B6" s="178"/>
      <c r="C6" s="596" t="str">
        <f>+[1]Poblamiento!C12:P12</f>
        <v>GESTION DEL TALENTO HUMANO</v>
      </c>
      <c r="D6" s="596"/>
      <c r="E6" s="596"/>
      <c r="F6" s="596"/>
      <c r="G6" s="596"/>
      <c r="H6" s="596"/>
      <c r="I6" s="596"/>
      <c r="J6" s="596"/>
      <c r="K6" s="596"/>
      <c r="L6" s="596"/>
      <c r="M6" s="596"/>
      <c r="N6" s="596"/>
      <c r="O6" s="596"/>
      <c r="P6" s="596"/>
      <c r="Q6" s="596"/>
      <c r="R6" s="596"/>
      <c r="S6" s="596"/>
      <c r="T6" s="596"/>
      <c r="U6" s="596"/>
      <c r="V6" s="596"/>
      <c r="W6" s="596"/>
      <c r="X6" s="596"/>
      <c r="Y6" s="596"/>
      <c r="Z6" s="176"/>
      <c r="AA6" s="176"/>
      <c r="AB6" s="176"/>
      <c r="AC6" s="176"/>
    </row>
    <row r="7" spans="1:33" s="169" customFormat="1" ht="11.25" customHeight="1" x14ac:dyDescent="0.2">
      <c r="A7" s="179"/>
      <c r="B7" s="178"/>
      <c r="C7" s="178"/>
      <c r="D7" s="178"/>
      <c r="E7" s="178"/>
      <c r="F7" s="178"/>
      <c r="G7" s="178"/>
      <c r="H7" s="178"/>
      <c r="I7" s="178"/>
      <c r="J7" s="178"/>
      <c r="K7" s="178"/>
      <c r="L7" s="178"/>
      <c r="M7" s="178"/>
      <c r="N7" s="178"/>
      <c r="O7" s="178"/>
      <c r="P7" s="178"/>
      <c r="Q7" s="178"/>
      <c r="R7" s="178"/>
      <c r="S7" s="178"/>
      <c r="T7" s="178"/>
      <c r="U7" s="178"/>
      <c r="V7" s="178"/>
      <c r="W7" s="178"/>
      <c r="X7" s="178"/>
      <c r="Y7" s="178"/>
      <c r="Z7" s="176"/>
      <c r="AA7" s="176"/>
      <c r="AB7" s="176"/>
      <c r="AC7" s="176"/>
    </row>
    <row r="8" spans="1:33" s="180" customFormat="1" ht="43.5" customHeight="1" thickBot="1" x14ac:dyDescent="0.25">
      <c r="A8" s="597" t="s">
        <v>92</v>
      </c>
      <c r="B8" s="599" t="s">
        <v>20</v>
      </c>
      <c r="C8" s="600" t="s">
        <v>241</v>
      </c>
      <c r="D8" s="601"/>
      <c r="E8" s="600" t="s">
        <v>242</v>
      </c>
      <c r="F8" s="601"/>
      <c r="G8" s="600" t="s">
        <v>243</v>
      </c>
      <c r="H8" s="601"/>
      <c r="I8" s="600" t="s">
        <v>244</v>
      </c>
      <c r="J8" s="601"/>
      <c r="K8" s="600" t="s">
        <v>245</v>
      </c>
      <c r="L8" s="601"/>
      <c r="M8" s="600" t="s">
        <v>246</v>
      </c>
      <c r="N8" s="601"/>
      <c r="O8" s="600" t="s">
        <v>247</v>
      </c>
      <c r="P8" s="601"/>
      <c r="Q8" s="600" t="s">
        <v>248</v>
      </c>
      <c r="R8" s="601"/>
      <c r="S8" s="600" t="s">
        <v>249</v>
      </c>
      <c r="T8" s="601"/>
      <c r="U8" s="600" t="s">
        <v>250</v>
      </c>
      <c r="V8" s="601"/>
      <c r="W8" s="600" t="s">
        <v>251</v>
      </c>
      <c r="X8" s="601"/>
      <c r="Y8" s="600" t="s">
        <v>252</v>
      </c>
      <c r="Z8" s="601"/>
      <c r="AA8" s="600" t="s">
        <v>311</v>
      </c>
      <c r="AB8" s="601"/>
      <c r="AC8" s="602" t="s">
        <v>94</v>
      </c>
    </row>
    <row r="9" spans="1:33" s="183" customFormat="1" ht="30" customHeight="1" thickBot="1" x14ac:dyDescent="0.25">
      <c r="A9" s="598"/>
      <c r="B9" s="597"/>
      <c r="C9" s="181" t="s">
        <v>241</v>
      </c>
      <c r="D9" s="182" t="s">
        <v>253</v>
      </c>
      <c r="E9" s="181" t="s">
        <v>242</v>
      </c>
      <c r="F9" s="182" t="s">
        <v>254</v>
      </c>
      <c r="G9" s="181" t="s">
        <v>243</v>
      </c>
      <c r="H9" s="182" t="s">
        <v>255</v>
      </c>
      <c r="I9" s="181" t="s">
        <v>244</v>
      </c>
      <c r="J9" s="182" t="s">
        <v>256</v>
      </c>
      <c r="K9" s="181" t="s">
        <v>245</v>
      </c>
      <c r="L9" s="182" t="s">
        <v>257</v>
      </c>
      <c r="M9" s="181" t="s">
        <v>246</v>
      </c>
      <c r="N9" s="182" t="s">
        <v>258</v>
      </c>
      <c r="O9" s="181" t="s">
        <v>247</v>
      </c>
      <c r="P9" s="182" t="s">
        <v>259</v>
      </c>
      <c r="Q9" s="181" t="s">
        <v>248</v>
      </c>
      <c r="R9" s="182" t="s">
        <v>260</v>
      </c>
      <c r="S9" s="181" t="s">
        <v>249</v>
      </c>
      <c r="T9" s="182" t="s">
        <v>261</v>
      </c>
      <c r="U9" s="181" t="s">
        <v>250</v>
      </c>
      <c r="V9" s="182" t="s">
        <v>262</v>
      </c>
      <c r="W9" s="181" t="s">
        <v>251</v>
      </c>
      <c r="X9" s="182" t="s">
        <v>263</v>
      </c>
      <c r="Y9" s="181" t="s">
        <v>252</v>
      </c>
      <c r="Z9" s="182" t="s">
        <v>264</v>
      </c>
      <c r="AA9" s="181" t="s">
        <v>265</v>
      </c>
      <c r="AB9" s="182" t="s">
        <v>310</v>
      </c>
      <c r="AC9" s="603"/>
    </row>
    <row r="10" spans="1:33" s="169" customFormat="1" ht="90" customHeight="1" x14ac:dyDescent="0.2">
      <c r="A10" s="604" t="s">
        <v>279</v>
      </c>
      <c r="B10" s="113" t="str">
        <f>TiempoCubrimientoVac!B40</f>
        <v>Promedio de días para la provisión</v>
      </c>
      <c r="C10" s="184">
        <v>55</v>
      </c>
      <c r="D10" s="605">
        <f>IF(C10=0," ",C10/C11)</f>
        <v>0.82089552238805974</v>
      </c>
      <c r="E10" s="184">
        <f>C10</f>
        <v>55</v>
      </c>
      <c r="F10" s="605">
        <f>IF(E10=0," ",E10/E11)</f>
        <v>0.79710144927536231</v>
      </c>
      <c r="G10" s="184">
        <f>E10</f>
        <v>55</v>
      </c>
      <c r="H10" s="605">
        <f>IF(G10=0,0,G10/G11)</f>
        <v>1.0576923076923077</v>
      </c>
      <c r="I10" s="184">
        <f>G10</f>
        <v>55</v>
      </c>
      <c r="J10" s="605">
        <f>IF(I10=0,0,I10/I11)</f>
        <v>1.3095238095238095</v>
      </c>
      <c r="K10" s="184">
        <f>I10</f>
        <v>55</v>
      </c>
      <c r="L10" s="605">
        <f>IF(K10=0,0,K10/K11)</f>
        <v>0.96491228070175439</v>
      </c>
      <c r="M10" s="184">
        <f>K10</f>
        <v>55</v>
      </c>
      <c r="N10" s="605">
        <f>IF(M10=0,0,M10/M11)</f>
        <v>1.5277777777777777</v>
      </c>
      <c r="O10" s="184">
        <f>M10</f>
        <v>55</v>
      </c>
      <c r="P10" s="605" t="e">
        <f>IF(O10=0,0,O10/O11)</f>
        <v>#DIV/0!</v>
      </c>
      <c r="Q10" s="184">
        <f>O10</f>
        <v>55</v>
      </c>
      <c r="R10" s="605">
        <f>IF(Q10=0,0,Q10/Q11)</f>
        <v>1</v>
      </c>
      <c r="S10" s="184">
        <f>Q10</f>
        <v>55</v>
      </c>
      <c r="T10" s="605">
        <f>IF(S10=0,0,S10/S11)</f>
        <v>0.96491228070175439</v>
      </c>
      <c r="U10" s="235">
        <v>55</v>
      </c>
      <c r="V10" s="605">
        <f>IF(U10=0,0,U10/U11)</f>
        <v>1.1702127659574468</v>
      </c>
      <c r="W10" s="235">
        <f>U10</f>
        <v>55</v>
      </c>
      <c r="X10" s="605" t="e">
        <f>IF(W10=0,0,W10/W11)</f>
        <v>#DIV/0!</v>
      </c>
      <c r="Y10" s="235">
        <f>W10</f>
        <v>55</v>
      </c>
      <c r="Z10" s="605" t="e">
        <f>IF(Y10=0,0,Y10/Y11)</f>
        <v>#DIV/0!</v>
      </c>
      <c r="AA10" s="184">
        <f>Y10</f>
        <v>55</v>
      </c>
      <c r="AB10" s="605">
        <f>IF(AA10=0," ",AA10/AA11)</f>
        <v>1.0269709543568464</v>
      </c>
      <c r="AC10" s="607" t="s">
        <v>329</v>
      </c>
    </row>
    <row r="11" spans="1:33" s="169" customFormat="1" ht="117.75" customHeight="1" thickBot="1" x14ac:dyDescent="0.25">
      <c r="A11" s="604"/>
      <c r="B11" s="113" t="str">
        <f>TiempoCubrimientoVac!B41</f>
        <v>Promedio de días en el cubrimiento de vacantes</v>
      </c>
      <c r="C11" s="186">
        <v>67</v>
      </c>
      <c r="D11" s="606"/>
      <c r="E11" s="259">
        <v>69</v>
      </c>
      <c r="F11" s="606"/>
      <c r="G11" s="186">
        <v>52</v>
      </c>
      <c r="H11" s="606"/>
      <c r="I11" s="259">
        <v>42</v>
      </c>
      <c r="J11" s="606"/>
      <c r="K11" s="259">
        <v>57</v>
      </c>
      <c r="L11" s="606"/>
      <c r="M11" s="259">
        <v>36</v>
      </c>
      <c r="N11" s="606"/>
      <c r="O11" s="187">
        <v>0</v>
      </c>
      <c r="P11" s="606"/>
      <c r="Q11" s="188">
        <v>55</v>
      </c>
      <c r="R11" s="606"/>
      <c r="S11" s="188">
        <v>57</v>
      </c>
      <c r="T11" s="606"/>
      <c r="U11" s="187">
        <v>47</v>
      </c>
      <c r="V11" s="606"/>
      <c r="W11" s="187"/>
      <c r="X11" s="606"/>
      <c r="Y11" s="208"/>
      <c r="Z11" s="606"/>
      <c r="AA11" s="185">
        <f>AVERAGE(C11,E11,G11,I11,K11,M11,Q11,S11,U11,W11,Y11)</f>
        <v>53.555555555555557</v>
      </c>
      <c r="AB11" s="606"/>
      <c r="AC11" s="608"/>
    </row>
    <row r="12" spans="1:33" ht="30" customHeight="1" x14ac:dyDescent="0.2">
      <c r="F12" s="190"/>
      <c r="G12" s="190"/>
      <c r="H12" s="190"/>
      <c r="I12" s="190"/>
      <c r="J12" s="190"/>
      <c r="K12" s="190"/>
      <c r="L12" s="190"/>
      <c r="M12" s="190"/>
      <c r="N12" s="190"/>
      <c r="O12" s="190"/>
      <c r="P12" s="190"/>
      <c r="Q12" s="190"/>
      <c r="R12" s="190"/>
      <c r="S12" s="190"/>
      <c r="T12" s="190"/>
      <c r="U12" s="190"/>
      <c r="V12" s="190"/>
    </row>
    <row r="13" spans="1:33" ht="30" customHeight="1" x14ac:dyDescent="0.2">
      <c r="AB13" s="163"/>
      <c r="AC13" s="190"/>
      <c r="AD13" s="190"/>
      <c r="AE13" s="190"/>
    </row>
    <row r="14" spans="1:33" ht="30" customHeight="1" x14ac:dyDescent="0.2">
      <c r="AB14" s="165"/>
      <c r="AC14" s="229"/>
      <c r="AE14" s="220"/>
    </row>
    <row r="15" spans="1:33" ht="30" customHeight="1" x14ac:dyDescent="0.2">
      <c r="AB15" s="165"/>
      <c r="AC15" s="229"/>
      <c r="AE15" s="230"/>
    </row>
    <row r="16" spans="1:33" ht="30" customHeight="1" x14ac:dyDescent="0.2">
      <c r="AB16" s="165"/>
      <c r="AC16" s="229"/>
      <c r="AE16" s="230"/>
    </row>
  </sheetData>
  <sheetProtection formatCells="0" formatColumns="0" formatRows="0" insertRows="0"/>
  <mergeCells count="41">
    <mergeCell ref="T10:T11"/>
    <mergeCell ref="V10:V11"/>
    <mergeCell ref="X10:X11"/>
    <mergeCell ref="Z10:Z11"/>
    <mergeCell ref="AB10:AB11"/>
    <mergeCell ref="AC10:AC11"/>
    <mergeCell ref="AC8:AC9"/>
    <mergeCell ref="A10:A11"/>
    <mergeCell ref="D10:D11"/>
    <mergeCell ref="F10:F11"/>
    <mergeCell ref="H10:H11"/>
    <mergeCell ref="J10:J11"/>
    <mergeCell ref="L10:L11"/>
    <mergeCell ref="N10:N11"/>
    <mergeCell ref="P10:P11"/>
    <mergeCell ref="R10:R11"/>
    <mergeCell ref="Q8:R8"/>
    <mergeCell ref="S8:T8"/>
    <mergeCell ref="U8:V8"/>
    <mergeCell ref="W8:X8"/>
    <mergeCell ref="Y8:Z8"/>
    <mergeCell ref="AA8:AB8"/>
    <mergeCell ref="C6:Y6"/>
    <mergeCell ref="A8:A9"/>
    <mergeCell ref="B8:B9"/>
    <mergeCell ref="C8:D8"/>
    <mergeCell ref="E8:F8"/>
    <mergeCell ref="G8:H8"/>
    <mergeCell ref="I8:J8"/>
    <mergeCell ref="K8:L8"/>
    <mergeCell ref="M8:N8"/>
    <mergeCell ref="O8:P8"/>
    <mergeCell ref="A1:A4"/>
    <mergeCell ref="B1:Z1"/>
    <mergeCell ref="AA1:AB1"/>
    <mergeCell ref="B2:Z2"/>
    <mergeCell ref="AA2:AB2"/>
    <mergeCell ref="B3:Z3"/>
    <mergeCell ref="AA3:AB3"/>
    <mergeCell ref="B4:Z4"/>
    <mergeCell ref="AA4:AB4"/>
  </mergeCells>
  <conditionalFormatting sqref="V10">
    <cfRule type="cellIs" dxfId="109" priority="1" stopIfTrue="1" operator="equal">
      <formula>"0"</formula>
    </cfRule>
    <cfRule type="cellIs" dxfId="108" priority="2" stopIfTrue="1" operator="lessThanOrEqual">
      <formula>#REF!</formula>
    </cfRule>
    <cfRule type="cellIs" dxfId="107" priority="3" stopIfTrue="1" operator="greaterThanOrEqual">
      <formula>#REF!</formula>
    </cfRule>
    <cfRule type="cellIs" dxfId="106" priority="4" stopIfTrue="1" operator="between">
      <formula>#REF!</formula>
      <formula>#REF!</formula>
    </cfRule>
  </conditionalFormatting>
  <pageMargins left="0.7" right="0.7" top="0.75" bottom="0.75" header="0.3" footer="0.3"/>
  <pageSetup orientation="portrait" r:id="rId1"/>
  <ignoredErrors>
    <ignoredError sqref="D10:D11 J11 X10:X11" evalError="1"/>
    <ignoredError sqref="E10:G10 K10:N10 F11 H11 I10 L11 N11 P11 P10 R10 T10 R11 T11 V10 V11" evalError="1" formula="1"/>
    <ignoredError sqref="Z11 Z10 AB11"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180"/>
  <sheetViews>
    <sheetView topLeftCell="A68" zoomScale="115" zoomScaleNormal="115" workbookViewId="0">
      <selection activeCell="C78" sqref="C78:P78"/>
    </sheetView>
  </sheetViews>
  <sheetFormatPr baseColWidth="10" defaultRowHeight="12.75" x14ac:dyDescent="0.2"/>
  <cols>
    <col min="1" max="1" width="3" style="49" customWidth="1"/>
    <col min="2" max="2" width="30" style="49" customWidth="1"/>
    <col min="3" max="3" width="16.7109375" style="49" customWidth="1"/>
    <col min="4" max="4" width="9" style="49" customWidth="1"/>
    <col min="5" max="5" width="7.5703125" style="49" customWidth="1"/>
    <col min="6" max="6" width="9.5703125" style="49" bestFit="1" customWidth="1"/>
    <col min="7" max="7" width="7.7109375" style="49" customWidth="1"/>
    <col min="8" max="8" width="8.5703125" style="49" customWidth="1"/>
    <col min="9" max="9" width="9.5703125" style="49" bestFit="1" customWidth="1"/>
    <col min="10" max="10" width="9.85546875" style="49" customWidth="1"/>
    <col min="11" max="11" width="10.7109375" style="49" customWidth="1"/>
    <col min="12" max="12" width="9.5703125" style="49" bestFit="1" customWidth="1"/>
    <col min="13" max="13" width="8.42578125" style="49" customWidth="1"/>
    <col min="14" max="14" width="6.42578125" style="49" customWidth="1"/>
    <col min="15" max="15" width="11" style="49" customWidth="1"/>
    <col min="16" max="16" width="14.140625" style="49" customWidth="1"/>
    <col min="17" max="18" width="11.7109375" style="49" customWidth="1"/>
    <col min="19" max="19" width="11.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43"/>
      <c r="C2" s="446" t="s">
        <v>56</v>
      </c>
      <c r="D2" s="447"/>
      <c r="E2" s="447"/>
      <c r="F2" s="447"/>
      <c r="G2" s="447"/>
      <c r="H2" s="447"/>
      <c r="I2" s="447"/>
      <c r="J2" s="447"/>
      <c r="K2" s="447"/>
      <c r="L2" s="447"/>
      <c r="M2" s="448"/>
      <c r="N2" s="449" t="s">
        <v>178</v>
      </c>
      <c r="O2" s="450"/>
      <c r="P2" s="451"/>
      <c r="S2" s="116">
        <f>+C26</f>
        <v>0.9</v>
      </c>
    </row>
    <row r="3" spans="1:19" ht="15.75" customHeight="1" x14ac:dyDescent="0.2">
      <c r="B3" s="444"/>
      <c r="C3" s="452" t="s">
        <v>58</v>
      </c>
      <c r="D3" s="453"/>
      <c r="E3" s="453"/>
      <c r="F3" s="453"/>
      <c r="G3" s="453"/>
      <c r="H3" s="453"/>
      <c r="I3" s="453"/>
      <c r="J3" s="453"/>
      <c r="K3" s="453"/>
      <c r="L3" s="453"/>
      <c r="M3" s="454"/>
      <c r="N3" s="455" t="s">
        <v>269</v>
      </c>
      <c r="O3" s="456"/>
      <c r="P3" s="457"/>
      <c r="S3" s="96">
        <v>9.9900000000000003E-2</v>
      </c>
    </row>
    <row r="4" spans="1:19" ht="15.75" customHeight="1" x14ac:dyDescent="0.2">
      <c r="B4" s="444"/>
      <c r="C4" s="452" t="s">
        <v>59</v>
      </c>
      <c r="D4" s="453"/>
      <c r="E4" s="453"/>
      <c r="F4" s="453"/>
      <c r="G4" s="453"/>
      <c r="H4" s="453"/>
      <c r="I4" s="453"/>
      <c r="J4" s="453"/>
      <c r="K4" s="453"/>
      <c r="L4" s="453"/>
      <c r="M4" s="454"/>
      <c r="N4" s="455" t="s">
        <v>179</v>
      </c>
      <c r="O4" s="456"/>
      <c r="P4" s="457"/>
      <c r="S4" s="96">
        <v>0.05</v>
      </c>
    </row>
    <row r="5" spans="1:19" ht="16.5" customHeight="1" thickBot="1" x14ac:dyDescent="0.25">
      <c r="B5" s="445"/>
      <c r="C5" s="458" t="s">
        <v>60</v>
      </c>
      <c r="D5" s="459"/>
      <c r="E5" s="459"/>
      <c r="F5" s="459"/>
      <c r="G5" s="459"/>
      <c r="H5" s="459"/>
      <c r="I5" s="459"/>
      <c r="J5" s="459"/>
      <c r="K5" s="459"/>
      <c r="L5" s="459"/>
      <c r="M5" s="460"/>
      <c r="N5" s="461" t="s">
        <v>61</v>
      </c>
      <c r="O5" s="462"/>
      <c r="P5" s="463"/>
      <c r="S5" s="148">
        <v>4.9999990000000001E-2</v>
      </c>
    </row>
    <row r="6" spans="1:19" ht="13.5" thickBot="1" x14ac:dyDescent="0.25">
      <c r="B6" s="85"/>
      <c r="C6" s="85"/>
      <c r="D6" s="85"/>
      <c r="E6" s="85"/>
      <c r="F6" s="85"/>
      <c r="G6" s="85"/>
      <c r="H6" s="85"/>
      <c r="I6" s="85"/>
      <c r="J6" s="85"/>
      <c r="K6" s="85"/>
      <c r="L6" s="85"/>
      <c r="M6" s="85"/>
      <c r="N6" s="85"/>
      <c r="O6" s="85"/>
      <c r="P6" s="85"/>
      <c r="S6" s="96"/>
    </row>
    <row r="7" spans="1:19" x14ac:dyDescent="0.2">
      <c r="A7" s="51"/>
      <c r="B7" s="464" t="s">
        <v>65</v>
      </c>
      <c r="C7" s="465"/>
      <c r="D7" s="465"/>
      <c r="E7" s="465"/>
      <c r="F7" s="465"/>
      <c r="G7" s="465"/>
      <c r="H7" s="465"/>
      <c r="I7" s="465"/>
      <c r="J7" s="465"/>
      <c r="K7" s="465"/>
      <c r="L7" s="465"/>
      <c r="M7" s="465"/>
      <c r="N7" s="465"/>
      <c r="O7" s="465"/>
      <c r="P7" s="466"/>
      <c r="Q7" s="51"/>
      <c r="S7" s="96"/>
    </row>
    <row r="8" spans="1:19" ht="13.5" thickBot="1" x14ac:dyDescent="0.25">
      <c r="A8" s="51"/>
      <c r="B8" s="467"/>
      <c r="C8" s="468"/>
      <c r="D8" s="468"/>
      <c r="E8" s="468"/>
      <c r="F8" s="468"/>
      <c r="G8" s="468"/>
      <c r="H8" s="468"/>
      <c r="I8" s="468"/>
      <c r="J8" s="468"/>
      <c r="K8" s="468"/>
      <c r="L8" s="468"/>
      <c r="M8" s="468"/>
      <c r="N8" s="468"/>
      <c r="O8" s="468"/>
      <c r="P8" s="469"/>
      <c r="Q8" s="51"/>
    </row>
    <row r="9" spans="1:19" ht="6.75" customHeight="1" thickBot="1" x14ac:dyDescent="0.25">
      <c r="A9" s="51"/>
      <c r="B9" s="470"/>
      <c r="C9" s="470"/>
      <c r="D9" s="470"/>
      <c r="E9" s="470"/>
      <c r="F9" s="470"/>
      <c r="G9" s="470"/>
      <c r="H9" s="470"/>
      <c r="I9" s="470"/>
      <c r="J9" s="470"/>
      <c r="K9" s="470"/>
      <c r="L9" s="470"/>
      <c r="M9" s="470"/>
      <c r="N9" s="470"/>
      <c r="O9" s="470"/>
      <c r="P9" s="470"/>
      <c r="Q9" s="51"/>
    </row>
    <row r="10" spans="1:19" ht="26.25" customHeight="1" thickBot="1" x14ac:dyDescent="0.25">
      <c r="A10" s="51"/>
      <c r="B10" s="86" t="s">
        <v>83</v>
      </c>
      <c r="C10" s="471">
        <v>2024</v>
      </c>
      <c r="D10" s="472"/>
      <c r="E10" s="472"/>
      <c r="F10" s="472"/>
      <c r="G10" s="472"/>
      <c r="H10" s="472"/>
      <c r="I10" s="473"/>
      <c r="J10" s="474" t="s">
        <v>1</v>
      </c>
      <c r="K10" s="475"/>
      <c r="L10" s="475"/>
      <c r="M10" s="475"/>
      <c r="N10" s="476" t="s">
        <v>184</v>
      </c>
      <c r="O10" s="477"/>
      <c r="P10" s="478"/>
      <c r="Q10" s="51"/>
    </row>
    <row r="11" spans="1:19" ht="4.5" customHeight="1" thickBot="1" x14ac:dyDescent="0.25">
      <c r="A11" s="51"/>
      <c r="B11" s="479"/>
      <c r="C11" s="480"/>
      <c r="D11" s="480"/>
      <c r="E11" s="480"/>
      <c r="F11" s="480"/>
      <c r="G11" s="480"/>
      <c r="H11" s="480"/>
      <c r="I11" s="480"/>
      <c r="J11" s="480"/>
      <c r="K11" s="480"/>
      <c r="L11" s="480"/>
      <c r="M11" s="480"/>
      <c r="N11" s="480"/>
      <c r="O11" s="480"/>
      <c r="P11" s="481"/>
      <c r="Q11" s="51"/>
    </row>
    <row r="12" spans="1:19" ht="15.75" thickBot="1" x14ac:dyDescent="0.3">
      <c r="A12" s="51"/>
      <c r="B12" s="60" t="s">
        <v>0</v>
      </c>
      <c r="C12" s="482" t="s">
        <v>171</v>
      </c>
      <c r="D12" s="482"/>
      <c r="E12" s="482"/>
      <c r="F12" s="482"/>
      <c r="G12" s="482"/>
      <c r="H12" s="482"/>
      <c r="I12" s="482"/>
      <c r="J12" s="482"/>
      <c r="K12" s="482"/>
      <c r="L12" s="482"/>
      <c r="M12" s="482"/>
      <c r="N12" s="482"/>
      <c r="O12" s="482"/>
      <c r="P12" s="483"/>
      <c r="Q12" s="51"/>
    </row>
    <row r="13" spans="1:19" ht="4.5" customHeight="1" thickBot="1" x14ac:dyDescent="0.25">
      <c r="A13" s="51"/>
      <c r="B13" s="484"/>
      <c r="C13" s="485"/>
      <c r="D13" s="485"/>
      <c r="E13" s="485"/>
      <c r="F13" s="485"/>
      <c r="G13" s="485"/>
      <c r="H13" s="485"/>
      <c r="I13" s="485"/>
      <c r="J13" s="485"/>
      <c r="K13" s="485"/>
      <c r="L13" s="485"/>
      <c r="M13" s="485"/>
      <c r="N13" s="485"/>
      <c r="O13" s="485"/>
      <c r="P13" s="486"/>
      <c r="Q13" s="51"/>
    </row>
    <row r="14" spans="1:19" ht="18" customHeight="1" thickBot="1" x14ac:dyDescent="0.25">
      <c r="A14" s="51"/>
      <c r="B14" s="60" t="s">
        <v>6</v>
      </c>
      <c r="C14" s="487" t="s">
        <v>231</v>
      </c>
      <c r="D14" s="488"/>
      <c r="E14" s="488"/>
      <c r="F14" s="488"/>
      <c r="G14" s="488"/>
      <c r="H14" s="488"/>
      <c r="I14" s="488"/>
      <c r="J14" s="488"/>
      <c r="K14" s="488"/>
      <c r="L14" s="488"/>
      <c r="M14" s="488"/>
      <c r="N14" s="488"/>
      <c r="O14" s="488"/>
      <c r="P14" s="489"/>
      <c r="Q14" s="51"/>
    </row>
    <row r="15" spans="1:19" ht="4.5" customHeight="1" thickBot="1" x14ac:dyDescent="0.25">
      <c r="A15" s="51"/>
      <c r="B15" s="496"/>
      <c r="C15" s="497"/>
      <c r="D15" s="497"/>
      <c r="E15" s="497"/>
      <c r="F15" s="497"/>
      <c r="G15" s="497"/>
      <c r="H15" s="497"/>
      <c r="I15" s="497"/>
      <c r="J15" s="497"/>
      <c r="K15" s="497"/>
      <c r="L15" s="497"/>
      <c r="M15" s="497"/>
      <c r="N15" s="497"/>
      <c r="O15" s="497"/>
      <c r="P15" s="498"/>
      <c r="Q15" s="51"/>
    </row>
    <row r="16" spans="1:19" ht="32.25" customHeight="1" thickBot="1" x14ac:dyDescent="0.25">
      <c r="A16" s="51"/>
      <c r="B16" s="60" t="s">
        <v>25</v>
      </c>
      <c r="C16" s="493" t="s">
        <v>232</v>
      </c>
      <c r="D16" s="494"/>
      <c r="E16" s="494"/>
      <c r="F16" s="494"/>
      <c r="G16" s="494"/>
      <c r="H16" s="494"/>
      <c r="I16" s="494"/>
      <c r="J16" s="494"/>
      <c r="K16" s="494"/>
      <c r="L16" s="494"/>
      <c r="M16" s="494"/>
      <c r="N16" s="494"/>
      <c r="O16" s="494"/>
      <c r="P16" s="495"/>
      <c r="Q16" s="51"/>
    </row>
    <row r="17" spans="1:20" ht="4.5" customHeight="1" thickBot="1" x14ac:dyDescent="0.25">
      <c r="A17" s="51"/>
      <c r="B17" s="496"/>
      <c r="C17" s="497"/>
      <c r="D17" s="497"/>
      <c r="E17" s="497"/>
      <c r="F17" s="497"/>
      <c r="G17" s="497"/>
      <c r="H17" s="497"/>
      <c r="I17" s="497"/>
      <c r="J17" s="497"/>
      <c r="K17" s="497"/>
      <c r="L17" s="497"/>
      <c r="M17" s="497"/>
      <c r="N17" s="497"/>
      <c r="O17" s="497"/>
      <c r="P17" s="498"/>
      <c r="Q17" s="51"/>
    </row>
    <row r="18" spans="1:20" ht="26.25" customHeight="1" thickBot="1" x14ac:dyDescent="0.25">
      <c r="A18" s="51"/>
      <c r="B18" s="60" t="s">
        <v>11</v>
      </c>
      <c r="C18" s="499" t="s">
        <v>320</v>
      </c>
      <c r="D18" s="500"/>
      <c r="E18" s="500"/>
      <c r="F18" s="500"/>
      <c r="G18" s="500"/>
      <c r="H18" s="500"/>
      <c r="I18" s="500"/>
      <c r="J18" s="500"/>
      <c r="K18" s="500"/>
      <c r="L18" s="500"/>
      <c r="M18" s="500"/>
      <c r="N18" s="500"/>
      <c r="O18" s="500"/>
      <c r="P18" s="501"/>
      <c r="Q18" s="51"/>
    </row>
    <row r="19" spans="1:20" ht="4.5" customHeight="1" thickBot="1" x14ac:dyDescent="0.25">
      <c r="A19" s="51"/>
      <c r="B19" s="502"/>
      <c r="C19" s="502"/>
      <c r="D19" s="502"/>
      <c r="E19" s="502"/>
      <c r="F19" s="502"/>
      <c r="G19" s="502"/>
      <c r="H19" s="502"/>
      <c r="I19" s="502"/>
      <c r="J19" s="502"/>
      <c r="K19" s="502"/>
      <c r="L19" s="502"/>
      <c r="M19" s="502"/>
      <c r="N19" s="502"/>
      <c r="O19" s="502"/>
      <c r="P19" s="502"/>
      <c r="Q19" s="51"/>
    </row>
    <row r="20" spans="1:20" ht="17.25" customHeight="1" thickBot="1" x14ac:dyDescent="0.25">
      <c r="A20" s="51"/>
      <c r="B20" s="503" t="s">
        <v>26</v>
      </c>
      <c r="C20" s="504"/>
      <c r="D20" s="504"/>
      <c r="E20" s="504"/>
      <c r="F20" s="504"/>
      <c r="G20" s="504"/>
      <c r="H20" s="504"/>
      <c r="I20" s="504"/>
      <c r="J20" s="504"/>
      <c r="K20" s="504"/>
      <c r="L20" s="504"/>
      <c r="M20" s="504"/>
      <c r="N20" s="504"/>
      <c r="O20" s="504"/>
      <c r="P20" s="505"/>
      <c r="Q20" s="51"/>
    </row>
    <row r="21" spans="1:20" ht="4.5" customHeight="1" thickBot="1" x14ac:dyDescent="0.25">
      <c r="A21" s="51"/>
      <c r="B21" s="506"/>
      <c r="C21" s="507"/>
      <c r="D21" s="507"/>
      <c r="E21" s="507"/>
      <c r="F21" s="507"/>
      <c r="G21" s="507"/>
      <c r="H21" s="507"/>
      <c r="I21" s="507"/>
      <c r="J21" s="507"/>
      <c r="K21" s="507"/>
      <c r="L21" s="507"/>
      <c r="M21" s="507"/>
      <c r="N21" s="507"/>
      <c r="O21" s="507"/>
      <c r="P21" s="508"/>
      <c r="Q21" s="51"/>
    </row>
    <row r="22" spans="1:20" ht="40.5" customHeight="1" thickBot="1" x14ac:dyDescent="0.25">
      <c r="A22" s="51"/>
      <c r="B22" s="60" t="s">
        <v>3</v>
      </c>
      <c r="C22" s="509" t="s">
        <v>233</v>
      </c>
      <c r="D22" s="510"/>
      <c r="E22" s="510"/>
      <c r="F22" s="510"/>
      <c r="G22" s="510"/>
      <c r="H22" s="510"/>
      <c r="I22" s="510"/>
      <c r="J22" s="510"/>
      <c r="K22" s="510"/>
      <c r="L22" s="510"/>
      <c r="M22" s="510"/>
      <c r="N22" s="510"/>
      <c r="O22" s="510"/>
      <c r="P22" s="511"/>
      <c r="Q22" s="142"/>
      <c r="R22" s="143"/>
      <c r="S22" s="144"/>
      <c r="T22" s="143"/>
    </row>
    <row r="23" spans="1:20" ht="4.5" customHeight="1" thickBot="1" x14ac:dyDescent="0.25">
      <c r="A23" s="51"/>
      <c r="B23" s="496"/>
      <c r="C23" s="497"/>
      <c r="D23" s="497"/>
      <c r="E23" s="497"/>
      <c r="F23" s="497"/>
      <c r="G23" s="497"/>
      <c r="H23" s="497"/>
      <c r="I23" s="497"/>
      <c r="J23" s="497"/>
      <c r="K23" s="497"/>
      <c r="L23" s="497"/>
      <c r="M23" s="497"/>
      <c r="N23" s="497"/>
      <c r="O23" s="497"/>
      <c r="P23" s="498"/>
      <c r="Q23" s="51"/>
    </row>
    <row r="24" spans="1:20" ht="137.25" customHeight="1" thickBot="1" x14ac:dyDescent="0.25">
      <c r="A24" s="51"/>
      <c r="B24" s="60" t="s">
        <v>12</v>
      </c>
      <c r="C24" s="512" t="s">
        <v>266</v>
      </c>
      <c r="D24" s="513"/>
      <c r="E24" s="513"/>
      <c r="F24" s="513"/>
      <c r="G24" s="513"/>
      <c r="H24" s="513"/>
      <c r="I24" s="513"/>
      <c r="J24" s="513"/>
      <c r="K24" s="513"/>
      <c r="L24" s="513"/>
      <c r="M24" s="513"/>
      <c r="N24" s="513"/>
      <c r="O24" s="513"/>
      <c r="P24" s="514"/>
      <c r="Q24" s="145"/>
    </row>
    <row r="25" spans="1:20" ht="4.5" customHeight="1" thickBot="1" x14ac:dyDescent="0.25">
      <c r="A25" s="51"/>
      <c r="B25" s="515"/>
      <c r="C25" s="516"/>
      <c r="D25" s="516"/>
      <c r="E25" s="516"/>
      <c r="F25" s="516"/>
      <c r="G25" s="516"/>
      <c r="H25" s="516"/>
      <c r="I25" s="516"/>
      <c r="J25" s="516"/>
      <c r="K25" s="516"/>
      <c r="L25" s="516"/>
      <c r="M25" s="516"/>
      <c r="N25" s="516"/>
      <c r="O25" s="516"/>
      <c r="P25" s="517"/>
      <c r="Q25" s="51"/>
    </row>
    <row r="26" spans="1:20" ht="13.5" customHeight="1" thickBot="1" x14ac:dyDescent="0.25">
      <c r="A26" s="51"/>
      <c r="B26" s="61" t="s">
        <v>2</v>
      </c>
      <c r="C26" s="518">
        <v>0.9</v>
      </c>
      <c r="D26" s="519"/>
      <c r="E26" s="519"/>
      <c r="F26" s="519"/>
      <c r="G26" s="519"/>
      <c r="H26" s="519"/>
      <c r="I26" s="519"/>
      <c r="J26" s="519"/>
      <c r="K26" s="519"/>
      <c r="L26" s="519"/>
      <c r="M26" s="519"/>
      <c r="N26" s="519"/>
      <c r="O26" s="519"/>
      <c r="P26" s="520"/>
      <c r="Q26" s="51"/>
    </row>
    <row r="27" spans="1:20" ht="4.5" customHeight="1" thickBot="1" x14ac:dyDescent="0.25">
      <c r="A27" s="51"/>
      <c r="B27" s="521"/>
      <c r="C27" s="522"/>
      <c r="D27" s="522"/>
      <c r="E27" s="522"/>
      <c r="F27" s="522"/>
      <c r="G27" s="522"/>
      <c r="H27" s="522"/>
      <c r="I27" s="522"/>
      <c r="J27" s="522"/>
      <c r="K27" s="522"/>
      <c r="L27" s="522"/>
      <c r="M27" s="522"/>
      <c r="N27" s="522"/>
      <c r="O27" s="522"/>
      <c r="P27" s="523"/>
      <c r="Q27" s="51"/>
    </row>
    <row r="28" spans="1:20" ht="12.75" customHeight="1" thickBot="1" x14ac:dyDescent="0.25">
      <c r="A28" s="51"/>
      <c r="B28" s="61" t="s">
        <v>13</v>
      </c>
      <c r="C28" s="117" t="s">
        <v>14</v>
      </c>
      <c r="D28" s="524" t="s">
        <v>234</v>
      </c>
      <c r="E28" s="524"/>
      <c r="F28" s="524"/>
      <c r="G28" s="524"/>
      <c r="H28" s="525" t="s">
        <v>15</v>
      </c>
      <c r="I28" s="525"/>
      <c r="J28" s="525"/>
      <c r="K28" s="524" t="s">
        <v>235</v>
      </c>
      <c r="L28" s="524"/>
      <c r="M28" s="524"/>
      <c r="N28" s="526" t="s">
        <v>16</v>
      </c>
      <c r="O28" s="526"/>
      <c r="P28" s="147" t="s">
        <v>236</v>
      </c>
      <c r="Q28" s="51"/>
    </row>
    <row r="29" spans="1:20" ht="4.5" customHeight="1" thickBot="1" x14ac:dyDescent="0.25">
      <c r="A29" s="51"/>
      <c r="B29" s="527"/>
      <c r="C29" s="528"/>
      <c r="D29" s="528"/>
      <c r="E29" s="528"/>
      <c r="F29" s="528"/>
      <c r="G29" s="528"/>
      <c r="H29" s="528"/>
      <c r="I29" s="528"/>
      <c r="J29" s="528"/>
      <c r="K29" s="528"/>
      <c r="L29" s="528"/>
      <c r="M29" s="528"/>
      <c r="N29" s="528"/>
      <c r="O29" s="528"/>
      <c r="P29" s="529"/>
      <c r="Q29" s="51"/>
    </row>
    <row r="30" spans="1:20" ht="13.5" thickBot="1" x14ac:dyDescent="0.25">
      <c r="A30" s="51"/>
      <c r="B30" s="84" t="s">
        <v>7</v>
      </c>
      <c r="C30" s="530" t="s">
        <v>177</v>
      </c>
      <c r="D30" s="531"/>
      <c r="E30" s="531"/>
      <c r="F30" s="531"/>
      <c r="G30" s="531"/>
      <c r="H30" s="531"/>
      <c r="I30" s="531"/>
      <c r="J30" s="531"/>
      <c r="K30" s="531"/>
      <c r="L30" s="531"/>
      <c r="M30" s="531"/>
      <c r="N30" s="531"/>
      <c r="O30" s="531"/>
      <c r="P30" s="532"/>
      <c r="Q30" s="51"/>
    </row>
    <row r="31" spans="1:20" ht="4.5" customHeight="1" thickBot="1" x14ac:dyDescent="0.25">
      <c r="A31" s="51"/>
      <c r="B31" s="496"/>
      <c r="C31" s="497"/>
      <c r="D31" s="497"/>
      <c r="E31" s="497"/>
      <c r="F31" s="497"/>
      <c r="G31" s="497"/>
      <c r="H31" s="497"/>
      <c r="I31" s="497"/>
      <c r="J31" s="497"/>
      <c r="K31" s="497"/>
      <c r="L31" s="497"/>
      <c r="M31" s="497"/>
      <c r="N31" s="497"/>
      <c r="O31" s="497"/>
      <c r="P31" s="498"/>
      <c r="Q31" s="51"/>
    </row>
    <row r="32" spans="1:20" ht="13.5" thickBot="1" x14ac:dyDescent="0.25">
      <c r="A32" s="51"/>
      <c r="B32" s="84" t="s">
        <v>4</v>
      </c>
      <c r="C32" s="533" t="s">
        <v>74</v>
      </c>
      <c r="D32" s="531"/>
      <c r="E32" s="531"/>
      <c r="F32" s="531"/>
      <c r="G32" s="531"/>
      <c r="H32" s="531"/>
      <c r="I32" s="531"/>
      <c r="J32" s="531"/>
      <c r="K32" s="531"/>
      <c r="L32" s="531"/>
      <c r="M32" s="531"/>
      <c r="N32" s="531"/>
      <c r="O32" s="531"/>
      <c r="P32" s="532"/>
      <c r="Q32" s="51"/>
    </row>
    <row r="33" spans="1:17" ht="4.5" customHeight="1" thickBot="1" x14ac:dyDescent="0.25">
      <c r="A33" s="51"/>
      <c r="B33" s="496"/>
      <c r="C33" s="497"/>
      <c r="D33" s="497"/>
      <c r="E33" s="497"/>
      <c r="F33" s="497"/>
      <c r="G33" s="497"/>
      <c r="H33" s="497"/>
      <c r="I33" s="497"/>
      <c r="J33" s="497"/>
      <c r="K33" s="497"/>
      <c r="L33" s="497"/>
      <c r="M33" s="497"/>
      <c r="N33" s="497"/>
      <c r="O33" s="497"/>
      <c r="P33" s="498"/>
      <c r="Q33" s="51"/>
    </row>
    <row r="34" spans="1:17" ht="13.5" thickBot="1" x14ac:dyDescent="0.25">
      <c r="A34" s="51"/>
      <c r="B34" s="84" t="s">
        <v>23</v>
      </c>
      <c r="C34" s="533" t="s">
        <v>74</v>
      </c>
      <c r="D34" s="531"/>
      <c r="E34" s="531"/>
      <c r="F34" s="531"/>
      <c r="G34" s="531"/>
      <c r="H34" s="531"/>
      <c r="I34" s="531"/>
      <c r="J34" s="531"/>
      <c r="K34" s="531"/>
      <c r="L34" s="531"/>
      <c r="M34" s="531"/>
      <c r="N34" s="531"/>
      <c r="O34" s="531"/>
      <c r="P34" s="532"/>
      <c r="Q34" s="51"/>
    </row>
    <row r="35" spans="1:17" ht="4.5" customHeight="1" thickBot="1" x14ac:dyDescent="0.25">
      <c r="A35" s="51"/>
      <c r="B35" s="484"/>
      <c r="C35" s="485"/>
      <c r="D35" s="485"/>
      <c r="E35" s="485"/>
      <c r="F35" s="485"/>
      <c r="G35" s="485"/>
      <c r="H35" s="485"/>
      <c r="I35" s="485"/>
      <c r="J35" s="485"/>
      <c r="K35" s="485"/>
      <c r="L35" s="485"/>
      <c r="M35" s="485"/>
      <c r="N35" s="485"/>
      <c r="O35" s="485"/>
      <c r="P35" s="486"/>
      <c r="Q35" s="51"/>
    </row>
    <row r="36" spans="1:17" ht="16.5" customHeight="1" thickBot="1" x14ac:dyDescent="0.25">
      <c r="A36" s="51"/>
      <c r="B36" s="84" t="s">
        <v>64</v>
      </c>
      <c r="C36" s="530" t="s">
        <v>71</v>
      </c>
      <c r="D36" s="531"/>
      <c r="E36" s="531"/>
      <c r="F36" s="531"/>
      <c r="G36" s="531"/>
      <c r="H36" s="531"/>
      <c r="I36" s="531"/>
      <c r="J36" s="531"/>
      <c r="K36" s="531"/>
      <c r="L36" s="531"/>
      <c r="M36" s="531"/>
      <c r="N36" s="531"/>
      <c r="O36" s="531"/>
      <c r="P36" s="532"/>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34" t="s">
        <v>17</v>
      </c>
      <c r="C38" s="535"/>
      <c r="D38" s="535"/>
      <c r="E38" s="535"/>
      <c r="F38" s="535"/>
      <c r="G38" s="535"/>
      <c r="H38" s="535"/>
      <c r="I38" s="535"/>
      <c r="J38" s="535"/>
      <c r="K38" s="535"/>
      <c r="L38" s="535"/>
      <c r="M38" s="535"/>
      <c r="N38" s="535"/>
      <c r="O38" s="536"/>
      <c r="P38" s="537"/>
      <c r="Q38" s="51"/>
    </row>
    <row r="39" spans="1:17" ht="13.5" thickBot="1" x14ac:dyDescent="0.25">
      <c r="A39" s="51"/>
      <c r="B39" s="88" t="s">
        <v>22</v>
      </c>
      <c r="C39" s="534" t="s">
        <v>18</v>
      </c>
      <c r="D39" s="535"/>
      <c r="E39" s="535"/>
      <c r="F39" s="535"/>
      <c r="G39" s="537"/>
      <c r="H39" s="534" t="s">
        <v>7</v>
      </c>
      <c r="I39" s="535"/>
      <c r="J39" s="535"/>
      <c r="K39" s="535"/>
      <c r="L39" s="537"/>
      <c r="M39" s="534" t="s">
        <v>19</v>
      </c>
      <c r="N39" s="535"/>
      <c r="O39" s="536"/>
      <c r="P39" s="537"/>
      <c r="Q39" s="51"/>
    </row>
    <row r="40" spans="1:17" ht="30" customHeight="1" x14ac:dyDescent="0.2">
      <c r="A40" s="51"/>
      <c r="B40" s="160" t="s">
        <v>237</v>
      </c>
      <c r="C40" s="538" t="s">
        <v>238</v>
      </c>
      <c r="D40" s="539"/>
      <c r="E40" s="539"/>
      <c r="F40" s="539"/>
      <c r="G40" s="540"/>
      <c r="H40" s="538" t="s">
        <v>239</v>
      </c>
      <c r="I40" s="539"/>
      <c r="J40" s="539"/>
      <c r="K40" s="539"/>
      <c r="L40" s="540"/>
      <c r="M40" s="541" t="s">
        <v>297</v>
      </c>
      <c r="N40" s="542"/>
      <c r="O40" s="542"/>
      <c r="P40" s="543"/>
      <c r="Q40" s="51"/>
    </row>
    <row r="41" spans="1:17" ht="30" customHeight="1" x14ac:dyDescent="0.2">
      <c r="A41" s="51"/>
      <c r="B41" s="161" t="s">
        <v>240</v>
      </c>
      <c r="C41" s="618" t="s">
        <v>305</v>
      </c>
      <c r="D41" s="619"/>
      <c r="E41" s="619"/>
      <c r="F41" s="619"/>
      <c r="G41" s="620"/>
      <c r="H41" s="547" t="s">
        <v>239</v>
      </c>
      <c r="I41" s="548"/>
      <c r="J41" s="548"/>
      <c r="K41" s="548"/>
      <c r="L41" s="549"/>
      <c r="M41" s="550" t="s">
        <v>297</v>
      </c>
      <c r="N41" s="551"/>
      <c r="O41" s="551"/>
      <c r="P41" s="552"/>
      <c r="Q41" s="51"/>
    </row>
    <row r="42" spans="1:17" ht="13.5" customHeight="1" x14ac:dyDescent="0.2">
      <c r="A42" s="51"/>
      <c r="B42" s="89"/>
      <c r="C42" s="553"/>
      <c r="D42" s="553"/>
      <c r="E42" s="553"/>
      <c r="F42" s="553"/>
      <c r="G42" s="553"/>
      <c r="H42" s="553"/>
      <c r="I42" s="553"/>
      <c r="J42" s="553"/>
      <c r="K42" s="553"/>
      <c r="L42" s="553"/>
      <c r="M42" s="553"/>
      <c r="N42" s="553"/>
      <c r="O42" s="553"/>
      <c r="P42" s="554"/>
      <c r="Q42" s="51"/>
    </row>
    <row r="43" spans="1:17" ht="12.75" customHeight="1" x14ac:dyDescent="0.2">
      <c r="A43" s="51"/>
      <c r="B43" s="89"/>
      <c r="C43" s="553"/>
      <c r="D43" s="553"/>
      <c r="E43" s="553"/>
      <c r="F43" s="553"/>
      <c r="G43" s="553"/>
      <c r="H43" s="553"/>
      <c r="I43" s="553"/>
      <c r="J43" s="553"/>
      <c r="K43" s="553"/>
      <c r="L43" s="553"/>
      <c r="M43" s="553"/>
      <c r="N43" s="553"/>
      <c r="O43" s="553"/>
      <c r="P43" s="554"/>
      <c r="Q43" s="51"/>
    </row>
    <row r="44" spans="1:17" ht="11.25" customHeight="1" thickBot="1" x14ac:dyDescent="0.25">
      <c r="A44" s="51"/>
      <c r="B44" s="90"/>
      <c r="C44" s="561"/>
      <c r="D44" s="561"/>
      <c r="E44" s="561"/>
      <c r="F44" s="561"/>
      <c r="G44" s="561"/>
      <c r="H44" s="561"/>
      <c r="I44" s="561"/>
      <c r="J44" s="561"/>
      <c r="K44" s="561"/>
      <c r="L44" s="561"/>
      <c r="M44" s="561"/>
      <c r="N44" s="561"/>
      <c r="O44" s="561"/>
      <c r="P44" s="562"/>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3">
      <c r="A46" s="51"/>
      <c r="B46" s="563" t="s">
        <v>8</v>
      </c>
      <c r="C46" s="564"/>
      <c r="D46" s="564"/>
      <c r="E46" s="564"/>
      <c r="F46" s="564"/>
      <c r="G46" s="564"/>
      <c r="H46" s="564"/>
      <c r="I46" s="564"/>
      <c r="J46" s="564"/>
      <c r="K46" s="564"/>
      <c r="L46" s="564"/>
      <c r="M46" s="564"/>
      <c r="N46" s="564"/>
      <c r="O46" s="564"/>
      <c r="P46" s="565"/>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66" t="s">
        <v>20</v>
      </c>
      <c r="C48" s="64" t="s">
        <v>9</v>
      </c>
      <c r="D48" s="65" t="s">
        <v>149</v>
      </c>
      <c r="E48" s="65" t="s">
        <v>150</v>
      </c>
      <c r="F48" s="65" t="s">
        <v>151</v>
      </c>
      <c r="G48" s="65" t="s">
        <v>152</v>
      </c>
      <c r="H48" s="65" t="s">
        <v>153</v>
      </c>
      <c r="I48" s="65" t="s">
        <v>154</v>
      </c>
      <c r="J48" s="65" t="s">
        <v>155</v>
      </c>
      <c r="K48" s="65" t="s">
        <v>198</v>
      </c>
      <c r="L48" s="65" t="s">
        <v>157</v>
      </c>
      <c r="M48" s="65" t="s">
        <v>158</v>
      </c>
      <c r="N48" s="65" t="s">
        <v>159</v>
      </c>
      <c r="O48" s="65" t="s">
        <v>160</v>
      </c>
      <c r="P48" s="66" t="s">
        <v>10</v>
      </c>
      <c r="Q48" s="51"/>
    </row>
    <row r="49" spans="1:17" ht="13.5" thickBot="1" x14ac:dyDescent="0.25">
      <c r="A49" s="51"/>
      <c r="B49" s="567"/>
      <c r="C49" s="67" t="s">
        <v>10</v>
      </c>
      <c r="D49" s="70">
        <f>RegistroPoblam!D10</f>
        <v>0.92101740294511381</v>
      </c>
      <c r="E49" s="70">
        <f>RegistroPoblam!F10</f>
        <v>0.93172690763052213</v>
      </c>
      <c r="F49" s="70">
        <f>RegistroPoblam!H10</f>
        <v>0.92904953145917002</v>
      </c>
      <c r="G49" s="70">
        <f>RegistroPoblam!J10</f>
        <v>0.92904953145917002</v>
      </c>
      <c r="H49" s="70">
        <f>RegistroPoblam!L10</f>
        <v>0.93440428380187412</v>
      </c>
      <c r="I49" s="70">
        <f>RegistroPoblam!N10</f>
        <v>0.92369477911646591</v>
      </c>
      <c r="J49" s="70">
        <f>RegistroPoblam!P10</f>
        <v>0.91164658634538154</v>
      </c>
      <c r="K49" s="70">
        <f>RegistroPoblam!R10</f>
        <v>0.90763052208835338</v>
      </c>
      <c r="L49" s="70">
        <f>RegistroPoblam!T10</f>
        <v>0.91298527443105759</v>
      </c>
      <c r="M49" s="70">
        <f>RegistroPoblam!V10</f>
        <v>0.91164658634538154</v>
      </c>
      <c r="N49" s="70">
        <f>RegistroPoblam!X10</f>
        <v>0</v>
      </c>
      <c r="O49" s="70">
        <f>RegistroPoblam!Z10</f>
        <v>0</v>
      </c>
      <c r="P49" s="206">
        <f>RegistroPoblam!AB10</f>
        <v>0.92128514056224908</v>
      </c>
      <c r="Q49" s="51"/>
    </row>
    <row r="50" spans="1:17" ht="4.5" customHeight="1" thickBot="1" x14ac:dyDescent="0.25">
      <c r="A50" s="51"/>
      <c r="B50" s="94">
        <v>0.9</v>
      </c>
      <c r="C50" s="71"/>
      <c r="D50" s="71"/>
      <c r="E50" s="71"/>
      <c r="F50" s="149">
        <f>+$C$26</f>
        <v>0.9</v>
      </c>
      <c r="G50" s="150"/>
      <c r="H50" s="150"/>
      <c r="I50" s="149">
        <f>+$C$26</f>
        <v>0.9</v>
      </c>
      <c r="J50" s="71"/>
      <c r="K50" s="71"/>
      <c r="L50" s="149">
        <f>+$C$26</f>
        <v>0.9</v>
      </c>
      <c r="M50" s="71"/>
      <c r="N50" s="71"/>
      <c r="O50" s="149">
        <f>+$C$26</f>
        <v>0.9</v>
      </c>
      <c r="P50" s="149">
        <f>+$C$26</f>
        <v>0.9</v>
      </c>
      <c r="Q50" s="51"/>
    </row>
    <row r="51" spans="1:17" ht="22.5" customHeight="1" thickBot="1" x14ac:dyDescent="0.25">
      <c r="A51" s="51"/>
      <c r="B51" s="568" t="s">
        <v>21</v>
      </c>
      <c r="C51" s="569"/>
      <c r="D51" s="569"/>
      <c r="E51" s="569"/>
      <c r="F51" s="569"/>
      <c r="G51" s="569"/>
      <c r="H51" s="569"/>
      <c r="I51" s="569"/>
      <c r="J51" s="569"/>
      <c r="K51" s="569"/>
      <c r="L51" s="569"/>
      <c r="M51" s="569"/>
      <c r="N51" s="569"/>
      <c r="O51" s="569"/>
      <c r="P51" s="570"/>
      <c r="Q51" s="51"/>
    </row>
    <row r="52" spans="1:17" x14ac:dyDescent="0.2">
      <c r="A52" s="51"/>
      <c r="B52" s="576"/>
      <c r="C52" s="577"/>
      <c r="D52" s="577"/>
      <c r="E52" s="577"/>
      <c r="F52" s="577"/>
      <c r="G52" s="577"/>
      <c r="H52" s="577"/>
      <c r="I52" s="577"/>
      <c r="J52" s="577"/>
      <c r="K52" s="577"/>
      <c r="L52" s="577"/>
      <c r="M52" s="577"/>
      <c r="N52" s="577"/>
      <c r="O52" s="577"/>
      <c r="P52" s="578"/>
      <c r="Q52" s="51"/>
    </row>
    <row r="53" spans="1:17" x14ac:dyDescent="0.2">
      <c r="A53" s="51"/>
      <c r="B53" s="579"/>
      <c r="C53" s="580"/>
      <c r="D53" s="580"/>
      <c r="E53" s="580"/>
      <c r="F53" s="580"/>
      <c r="G53" s="580"/>
      <c r="H53" s="580"/>
      <c r="I53" s="580"/>
      <c r="J53" s="580"/>
      <c r="K53" s="580"/>
      <c r="L53" s="580"/>
      <c r="M53" s="580"/>
      <c r="N53" s="580"/>
      <c r="O53" s="580"/>
      <c r="P53" s="581"/>
      <c r="Q53" s="51"/>
    </row>
    <row r="54" spans="1:17" x14ac:dyDescent="0.2">
      <c r="A54" s="51"/>
      <c r="B54" s="579"/>
      <c r="C54" s="580"/>
      <c r="D54" s="580"/>
      <c r="E54" s="580"/>
      <c r="F54" s="580"/>
      <c r="G54" s="580"/>
      <c r="H54" s="580"/>
      <c r="I54" s="580"/>
      <c r="J54" s="580"/>
      <c r="K54" s="580"/>
      <c r="L54" s="580"/>
      <c r="M54" s="580"/>
      <c r="N54" s="580"/>
      <c r="O54" s="580"/>
      <c r="P54" s="581"/>
      <c r="Q54" s="51"/>
    </row>
    <row r="55" spans="1:17" x14ac:dyDescent="0.2">
      <c r="A55" s="51"/>
      <c r="B55" s="579"/>
      <c r="C55" s="580"/>
      <c r="D55" s="580"/>
      <c r="E55" s="580"/>
      <c r="F55" s="580"/>
      <c r="G55" s="580"/>
      <c r="H55" s="580"/>
      <c r="I55" s="580"/>
      <c r="J55" s="580"/>
      <c r="K55" s="580"/>
      <c r="L55" s="580"/>
      <c r="M55" s="580"/>
      <c r="N55" s="580"/>
      <c r="O55" s="580"/>
      <c r="P55" s="581"/>
      <c r="Q55" s="51"/>
    </row>
    <row r="56" spans="1:17" x14ac:dyDescent="0.2">
      <c r="A56" s="51"/>
      <c r="B56" s="579"/>
      <c r="C56" s="580"/>
      <c r="D56" s="580"/>
      <c r="E56" s="580"/>
      <c r="F56" s="580"/>
      <c r="G56" s="580"/>
      <c r="H56" s="580"/>
      <c r="I56" s="580"/>
      <c r="J56" s="580"/>
      <c r="K56" s="580"/>
      <c r="L56" s="580"/>
      <c r="M56" s="580"/>
      <c r="N56" s="580"/>
      <c r="O56" s="580"/>
      <c r="P56" s="581"/>
      <c r="Q56" s="51"/>
    </row>
    <row r="57" spans="1:17" x14ac:dyDescent="0.2">
      <c r="A57" s="51"/>
      <c r="B57" s="579"/>
      <c r="C57" s="580"/>
      <c r="D57" s="580"/>
      <c r="E57" s="580"/>
      <c r="F57" s="580"/>
      <c r="G57" s="580"/>
      <c r="H57" s="580"/>
      <c r="I57" s="580"/>
      <c r="J57" s="580"/>
      <c r="K57" s="580"/>
      <c r="L57" s="580"/>
      <c r="M57" s="580"/>
      <c r="N57" s="580"/>
      <c r="O57" s="580"/>
      <c r="P57" s="581"/>
      <c r="Q57" s="51"/>
    </row>
    <row r="58" spans="1:17" x14ac:dyDescent="0.2">
      <c r="A58" s="51"/>
      <c r="B58" s="579"/>
      <c r="C58" s="580"/>
      <c r="D58" s="580"/>
      <c r="E58" s="580"/>
      <c r="F58" s="580"/>
      <c r="G58" s="580"/>
      <c r="H58" s="580"/>
      <c r="I58" s="580"/>
      <c r="J58" s="580"/>
      <c r="K58" s="580"/>
      <c r="L58" s="580"/>
      <c r="M58" s="580"/>
      <c r="N58" s="580"/>
      <c r="O58" s="580"/>
      <c r="P58" s="581"/>
      <c r="Q58" s="51"/>
    </row>
    <row r="59" spans="1:17" x14ac:dyDescent="0.2">
      <c r="A59" s="51"/>
      <c r="B59" s="579"/>
      <c r="C59" s="580"/>
      <c r="D59" s="580"/>
      <c r="E59" s="580"/>
      <c r="F59" s="580"/>
      <c r="G59" s="580"/>
      <c r="H59" s="580"/>
      <c r="I59" s="580"/>
      <c r="J59" s="580"/>
      <c r="K59" s="580"/>
      <c r="L59" s="580"/>
      <c r="M59" s="580"/>
      <c r="N59" s="580"/>
      <c r="O59" s="580"/>
      <c r="P59" s="581"/>
      <c r="Q59" s="51"/>
    </row>
    <row r="60" spans="1:17" x14ac:dyDescent="0.2">
      <c r="A60" s="51"/>
      <c r="B60" s="579"/>
      <c r="C60" s="580"/>
      <c r="D60" s="580"/>
      <c r="E60" s="580"/>
      <c r="F60" s="580"/>
      <c r="G60" s="580"/>
      <c r="H60" s="580"/>
      <c r="I60" s="580"/>
      <c r="J60" s="580"/>
      <c r="K60" s="580"/>
      <c r="L60" s="580"/>
      <c r="M60" s="580"/>
      <c r="N60" s="580"/>
      <c r="O60" s="580"/>
      <c r="P60" s="581"/>
      <c r="Q60" s="51"/>
    </row>
    <row r="61" spans="1:17" x14ac:dyDescent="0.2">
      <c r="A61" s="51"/>
      <c r="B61" s="579"/>
      <c r="C61" s="580"/>
      <c r="D61" s="580"/>
      <c r="E61" s="580"/>
      <c r="F61" s="580"/>
      <c r="G61" s="580"/>
      <c r="H61" s="580"/>
      <c r="I61" s="580"/>
      <c r="J61" s="580"/>
      <c r="K61" s="580"/>
      <c r="L61" s="580"/>
      <c r="M61" s="580"/>
      <c r="N61" s="580"/>
      <c r="O61" s="580"/>
      <c r="P61" s="581"/>
      <c r="Q61" s="51"/>
    </row>
    <row r="62" spans="1:17" x14ac:dyDescent="0.2">
      <c r="A62" s="51"/>
      <c r="B62" s="579"/>
      <c r="C62" s="580"/>
      <c r="D62" s="580"/>
      <c r="E62" s="580"/>
      <c r="F62" s="580"/>
      <c r="G62" s="580"/>
      <c r="H62" s="580"/>
      <c r="I62" s="580"/>
      <c r="J62" s="580"/>
      <c r="K62" s="580"/>
      <c r="L62" s="580"/>
      <c r="M62" s="580"/>
      <c r="N62" s="580"/>
      <c r="O62" s="580"/>
      <c r="P62" s="581"/>
      <c r="Q62" s="51"/>
    </row>
    <row r="63" spans="1:17" x14ac:dyDescent="0.2">
      <c r="A63" s="51"/>
      <c r="B63" s="579"/>
      <c r="C63" s="580"/>
      <c r="D63" s="580"/>
      <c r="E63" s="580"/>
      <c r="F63" s="580"/>
      <c r="G63" s="580"/>
      <c r="H63" s="580"/>
      <c r="I63" s="580"/>
      <c r="J63" s="580"/>
      <c r="K63" s="580"/>
      <c r="L63" s="580"/>
      <c r="M63" s="580"/>
      <c r="N63" s="580"/>
      <c r="O63" s="580"/>
      <c r="P63" s="581"/>
      <c r="Q63" s="51"/>
    </row>
    <row r="64" spans="1:17" x14ac:dyDescent="0.2">
      <c r="A64" s="51"/>
      <c r="B64" s="579"/>
      <c r="C64" s="580"/>
      <c r="D64" s="580"/>
      <c r="E64" s="580"/>
      <c r="F64" s="580"/>
      <c r="G64" s="580"/>
      <c r="H64" s="580"/>
      <c r="I64" s="580"/>
      <c r="J64" s="580"/>
      <c r="K64" s="580"/>
      <c r="L64" s="580"/>
      <c r="M64" s="580"/>
      <c r="N64" s="580"/>
      <c r="O64" s="580"/>
      <c r="P64" s="581"/>
      <c r="Q64" s="51"/>
    </row>
    <row r="65" spans="1:19" x14ac:dyDescent="0.2">
      <c r="A65" s="51"/>
      <c r="B65" s="579"/>
      <c r="C65" s="580"/>
      <c r="D65" s="580"/>
      <c r="E65" s="580"/>
      <c r="F65" s="580"/>
      <c r="G65" s="580"/>
      <c r="H65" s="580"/>
      <c r="I65" s="580"/>
      <c r="J65" s="580"/>
      <c r="K65" s="580"/>
      <c r="L65" s="580"/>
      <c r="M65" s="580"/>
      <c r="N65" s="580"/>
      <c r="O65" s="580"/>
      <c r="P65" s="581"/>
      <c r="Q65" s="51"/>
    </row>
    <row r="66" spans="1:19" x14ac:dyDescent="0.2">
      <c r="A66" s="51"/>
      <c r="B66" s="579"/>
      <c r="C66" s="580"/>
      <c r="D66" s="580"/>
      <c r="E66" s="580"/>
      <c r="F66" s="580"/>
      <c r="G66" s="580"/>
      <c r="H66" s="580"/>
      <c r="I66" s="580"/>
      <c r="J66" s="580"/>
      <c r="K66" s="580"/>
      <c r="L66" s="580"/>
      <c r="M66" s="580"/>
      <c r="N66" s="580"/>
      <c r="O66" s="580"/>
      <c r="P66" s="581"/>
      <c r="Q66" s="51"/>
    </row>
    <row r="67" spans="1:19" ht="13.5" thickBot="1" x14ac:dyDescent="0.25">
      <c r="A67" s="51"/>
      <c r="B67" s="582"/>
      <c r="C67" s="583"/>
      <c r="D67" s="583"/>
      <c r="E67" s="583"/>
      <c r="F67" s="583"/>
      <c r="G67" s="583"/>
      <c r="H67" s="583"/>
      <c r="I67" s="583"/>
      <c r="J67" s="583"/>
      <c r="K67" s="583"/>
      <c r="L67" s="583"/>
      <c r="M67" s="583"/>
      <c r="N67" s="583"/>
      <c r="O67" s="583"/>
      <c r="P67" s="584"/>
      <c r="Q67" s="51"/>
    </row>
    <row r="68" spans="1:19" s="52" customFormat="1" ht="4.5" customHeight="1" thickBot="1" x14ac:dyDescent="0.25">
      <c r="A68" s="585"/>
      <c r="B68" s="585"/>
      <c r="C68" s="585"/>
      <c r="D68" s="585"/>
      <c r="E68" s="585"/>
      <c r="F68" s="585"/>
      <c r="G68" s="585"/>
      <c r="H68" s="585"/>
      <c r="I68" s="585"/>
      <c r="J68" s="585"/>
      <c r="K68" s="585"/>
      <c r="L68" s="585"/>
      <c r="M68" s="585"/>
      <c r="N68" s="585"/>
      <c r="O68" s="585"/>
      <c r="P68" s="585"/>
      <c r="Q68" s="585"/>
      <c r="S68" s="97"/>
    </row>
    <row r="69" spans="1:19" ht="15" customHeight="1" x14ac:dyDescent="0.2">
      <c r="A69" s="51"/>
      <c r="B69" s="586" t="s">
        <v>5</v>
      </c>
      <c r="C69" s="612" t="s">
        <v>185</v>
      </c>
      <c r="D69" s="613"/>
      <c r="E69" s="613"/>
      <c r="F69" s="613"/>
      <c r="G69" s="613"/>
      <c r="H69" s="613"/>
      <c r="I69" s="613"/>
      <c r="J69" s="613"/>
      <c r="K69" s="613"/>
      <c r="L69" s="613"/>
      <c r="M69" s="613"/>
      <c r="N69" s="613"/>
      <c r="O69" s="613"/>
      <c r="P69" s="614"/>
      <c r="Q69" s="51"/>
    </row>
    <row r="70" spans="1:19" ht="117" customHeight="1" thickBot="1" x14ac:dyDescent="0.25">
      <c r="A70" s="51"/>
      <c r="B70" s="587"/>
      <c r="C70" s="589" t="s">
        <v>324</v>
      </c>
      <c r="D70" s="590"/>
      <c r="E70" s="590"/>
      <c r="F70" s="590"/>
      <c r="G70" s="590"/>
      <c r="H70" s="590"/>
      <c r="I70" s="590"/>
      <c r="J70" s="590"/>
      <c r="K70" s="590"/>
      <c r="L70" s="590"/>
      <c r="M70" s="590"/>
      <c r="N70" s="590"/>
      <c r="O70" s="590"/>
      <c r="P70" s="591"/>
      <c r="Q70" s="51"/>
    </row>
    <row r="71" spans="1:19" ht="15" customHeight="1" x14ac:dyDescent="0.2">
      <c r="A71" s="51"/>
      <c r="B71" s="587"/>
      <c r="C71" s="609" t="s">
        <v>186</v>
      </c>
      <c r="D71" s="610"/>
      <c r="E71" s="610"/>
      <c r="F71" s="610"/>
      <c r="G71" s="610"/>
      <c r="H71" s="610"/>
      <c r="I71" s="610"/>
      <c r="J71" s="610"/>
      <c r="K71" s="610"/>
      <c r="L71" s="610"/>
      <c r="M71" s="610"/>
      <c r="N71" s="610"/>
      <c r="O71" s="610"/>
      <c r="P71" s="611"/>
      <c r="Q71" s="51"/>
    </row>
    <row r="72" spans="1:19" ht="63.75" customHeight="1" thickBot="1" x14ac:dyDescent="0.25">
      <c r="A72" s="51"/>
      <c r="B72" s="587"/>
      <c r="C72" s="615" t="s">
        <v>327</v>
      </c>
      <c r="D72" s="616"/>
      <c r="E72" s="616"/>
      <c r="F72" s="616"/>
      <c r="G72" s="616"/>
      <c r="H72" s="616"/>
      <c r="I72" s="616"/>
      <c r="J72" s="616"/>
      <c r="K72" s="616"/>
      <c r="L72" s="616"/>
      <c r="M72" s="616"/>
      <c r="N72" s="616"/>
      <c r="O72" s="616"/>
      <c r="P72" s="617"/>
      <c r="Q72" s="51"/>
    </row>
    <row r="73" spans="1:19" ht="15" customHeight="1" x14ac:dyDescent="0.2">
      <c r="A73" s="51"/>
      <c r="B73" s="587"/>
      <c r="C73" s="609" t="s">
        <v>187</v>
      </c>
      <c r="D73" s="610"/>
      <c r="E73" s="610"/>
      <c r="F73" s="610"/>
      <c r="G73" s="610"/>
      <c r="H73" s="610"/>
      <c r="I73" s="610"/>
      <c r="J73" s="610"/>
      <c r="K73" s="610"/>
      <c r="L73" s="610"/>
      <c r="M73" s="610"/>
      <c r="N73" s="610"/>
      <c r="O73" s="610"/>
      <c r="P73" s="611"/>
      <c r="Q73" s="51"/>
    </row>
    <row r="74" spans="1:19" ht="101.45" customHeight="1" thickBot="1" x14ac:dyDescent="0.25">
      <c r="A74" s="51"/>
      <c r="B74" s="587"/>
      <c r="C74" s="615" t="s">
        <v>330</v>
      </c>
      <c r="D74" s="616"/>
      <c r="E74" s="616"/>
      <c r="F74" s="616"/>
      <c r="G74" s="616"/>
      <c r="H74" s="616"/>
      <c r="I74" s="616"/>
      <c r="J74" s="616"/>
      <c r="K74" s="616"/>
      <c r="L74" s="616"/>
      <c r="M74" s="616"/>
      <c r="N74" s="616"/>
      <c r="O74" s="616"/>
      <c r="P74" s="617"/>
      <c r="Q74" s="51"/>
    </row>
    <row r="75" spans="1:19" ht="15" customHeight="1" x14ac:dyDescent="0.2">
      <c r="A75" s="51"/>
      <c r="B75" s="587"/>
      <c r="C75" s="612" t="s">
        <v>188</v>
      </c>
      <c r="D75" s="613"/>
      <c r="E75" s="613"/>
      <c r="F75" s="613"/>
      <c r="G75" s="613"/>
      <c r="H75" s="613"/>
      <c r="I75" s="613"/>
      <c r="J75" s="613"/>
      <c r="K75" s="613"/>
      <c r="L75" s="613"/>
      <c r="M75" s="613"/>
      <c r="N75" s="613"/>
      <c r="O75" s="613"/>
      <c r="P75" s="614"/>
      <c r="Q75" s="51"/>
    </row>
    <row r="76" spans="1:19" ht="63.75" customHeight="1" thickBot="1" x14ac:dyDescent="0.25">
      <c r="A76" s="51"/>
      <c r="B76" s="588"/>
      <c r="C76" s="615"/>
      <c r="D76" s="616"/>
      <c r="E76" s="616"/>
      <c r="F76" s="616"/>
      <c r="G76" s="616"/>
      <c r="H76" s="616"/>
      <c r="I76" s="616"/>
      <c r="J76" s="616"/>
      <c r="K76" s="616"/>
      <c r="L76" s="616"/>
      <c r="M76" s="616"/>
      <c r="N76" s="616"/>
      <c r="O76" s="616"/>
      <c r="P76" s="617"/>
      <c r="Q76" s="51"/>
    </row>
    <row r="77" spans="1:19" ht="30.75" customHeight="1" thickBot="1" x14ac:dyDescent="0.25">
      <c r="A77" s="51"/>
      <c r="B77" s="53" t="s">
        <v>63</v>
      </c>
      <c r="C77" s="571" t="s">
        <v>183</v>
      </c>
      <c r="D77" s="572"/>
      <c r="E77" s="572"/>
      <c r="F77" s="572"/>
      <c r="G77" s="572"/>
      <c r="H77" s="572"/>
      <c r="I77" s="572"/>
      <c r="J77" s="572"/>
      <c r="K77" s="572"/>
      <c r="L77" s="572"/>
      <c r="M77" s="572"/>
      <c r="N77" s="572"/>
      <c r="O77" s="572"/>
      <c r="P77" s="573"/>
      <c r="Q77" s="51"/>
    </row>
    <row r="78" spans="1:19" ht="27.75" customHeight="1" thickBot="1" x14ac:dyDescent="0.25">
      <c r="A78" s="51"/>
      <c r="B78" s="53" t="s">
        <v>84</v>
      </c>
      <c r="C78" s="574" t="s">
        <v>85</v>
      </c>
      <c r="D78" s="574"/>
      <c r="E78" s="574"/>
      <c r="F78" s="574"/>
      <c r="G78" s="574"/>
      <c r="H78" s="574"/>
      <c r="I78" s="574"/>
      <c r="J78" s="574"/>
      <c r="K78" s="574"/>
      <c r="L78" s="574"/>
      <c r="M78" s="574"/>
      <c r="N78" s="574"/>
      <c r="O78" s="574"/>
      <c r="P78" s="575"/>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8" t="s">
        <v>321</v>
      </c>
      <c r="S129" s="95"/>
    </row>
    <row r="130" spans="2:20" s="50" customFormat="1" x14ac:dyDescent="0.2">
      <c r="B130" s="248" t="s">
        <v>315</v>
      </c>
      <c r="S130" s="95"/>
    </row>
    <row r="131" spans="2:20" s="50" customFormat="1" x14ac:dyDescent="0.2">
      <c r="B131" s="248" t="s">
        <v>316</v>
      </c>
      <c r="S131" s="95"/>
    </row>
    <row r="132" spans="2:20" s="50" customFormat="1" x14ac:dyDescent="0.2">
      <c r="B132" s="248" t="s">
        <v>317</v>
      </c>
      <c r="S132" s="95"/>
    </row>
    <row r="133" spans="2:20" s="50" customFormat="1" ht="18" customHeight="1" x14ac:dyDescent="0.2">
      <c r="B133" s="249" t="s">
        <v>318</v>
      </c>
      <c r="S133" s="95"/>
    </row>
    <row r="134" spans="2:20" s="50" customFormat="1" ht="15.75" customHeight="1" x14ac:dyDescent="0.2">
      <c r="B134" s="59" t="s">
        <v>319</v>
      </c>
      <c r="S134" s="95"/>
    </row>
    <row r="135" spans="2:20" s="50" customFormat="1" ht="16.5" customHeight="1" x14ac:dyDescent="0.2">
      <c r="B135" s="59" t="s">
        <v>320</v>
      </c>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B52:P67"/>
    <mergeCell ref="A68:Q68"/>
    <mergeCell ref="B69:B76"/>
    <mergeCell ref="C69:P69"/>
    <mergeCell ref="C73:P73"/>
    <mergeCell ref="C44:G44"/>
    <mergeCell ref="H44:L44"/>
    <mergeCell ref="M44:P44"/>
    <mergeCell ref="B46:P46"/>
    <mergeCell ref="B48:B49"/>
    <mergeCell ref="C77:P77"/>
    <mergeCell ref="C78:P78"/>
    <mergeCell ref="C71:P71"/>
    <mergeCell ref="C75:P75"/>
    <mergeCell ref="C70:P70"/>
    <mergeCell ref="C72:P72"/>
    <mergeCell ref="C74:P74"/>
    <mergeCell ref="C76:P76"/>
  </mergeCells>
  <conditionalFormatting sqref="P49">
    <cfRule type="cellIs" dxfId="105" priority="5" stopIfTrue="1" operator="equal">
      <formula>"0"</formula>
    </cfRule>
    <cfRule type="cellIs" dxfId="104" priority="6" stopIfTrue="1" operator="lessThanOrEqual">
      <formula>$S$5</formula>
    </cfRule>
    <cfRule type="cellIs" dxfId="103" priority="7" stopIfTrue="1" operator="greaterThanOrEqual">
      <formula>$S$2</formula>
    </cfRule>
    <cfRule type="cellIs" dxfId="102" priority="8" stopIfTrue="1" operator="between">
      <formula>$S$4</formula>
      <formula>$S$3</formula>
    </cfRule>
  </conditionalFormatting>
  <dataValidations count="7">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 type="list" allowBlank="1" showInputMessage="1" showErrorMessage="1" sqref="B129:B135">
      <formula1>$B$129:$B$135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76"/>
  <sheetViews>
    <sheetView tabSelected="1" topLeftCell="A5" zoomScale="85" zoomScaleNormal="85" workbookViewId="0">
      <selection activeCell="U10" sqref="U10"/>
    </sheetView>
  </sheetViews>
  <sheetFormatPr baseColWidth="10" defaultRowHeight="30" customHeight="1" x14ac:dyDescent="0.2"/>
  <cols>
    <col min="1" max="1" width="28.5703125" style="189" customWidth="1"/>
    <col min="2" max="2" width="27" style="165" bestFit="1" customWidth="1"/>
    <col min="3" max="18" width="10.7109375" style="165" customWidth="1"/>
    <col min="19" max="19" width="12.5703125" style="165" customWidth="1"/>
    <col min="20" max="20" width="11.7109375" style="165" customWidth="1"/>
    <col min="21" max="25" width="10.7109375" style="165" customWidth="1"/>
    <col min="26" max="26" width="10.7109375" style="191" customWidth="1"/>
    <col min="27" max="27" width="11.42578125" style="191"/>
    <col min="28" max="28" width="19.42578125" style="191" customWidth="1"/>
    <col min="29" max="29" width="98.85546875" style="191" customWidth="1"/>
    <col min="30" max="16384" width="11.42578125" style="165"/>
  </cols>
  <sheetData>
    <row r="1" spans="1:33" ht="30" customHeight="1" x14ac:dyDescent="0.25">
      <c r="A1" s="592"/>
      <c r="B1" s="593" t="s">
        <v>56</v>
      </c>
      <c r="C1" s="593"/>
      <c r="D1" s="593"/>
      <c r="E1" s="593"/>
      <c r="F1" s="593"/>
      <c r="G1" s="593"/>
      <c r="H1" s="593"/>
      <c r="I1" s="593"/>
      <c r="J1" s="593"/>
      <c r="K1" s="593"/>
      <c r="L1" s="593"/>
      <c r="M1" s="593"/>
      <c r="N1" s="593"/>
      <c r="O1" s="593"/>
      <c r="P1" s="593"/>
      <c r="Q1" s="593"/>
      <c r="R1" s="593"/>
      <c r="S1" s="593"/>
      <c r="T1" s="593"/>
      <c r="U1" s="593"/>
      <c r="V1" s="593"/>
      <c r="W1" s="593"/>
      <c r="X1" s="593"/>
      <c r="Y1" s="593"/>
      <c r="Z1" s="593"/>
      <c r="AA1" s="594" t="s">
        <v>57</v>
      </c>
      <c r="AB1" s="595"/>
      <c r="AC1" s="197"/>
      <c r="AD1" s="162"/>
      <c r="AE1" s="162"/>
      <c r="AF1" s="163"/>
      <c r="AG1" s="164"/>
    </row>
    <row r="2" spans="1:33" s="169" customFormat="1" ht="30" customHeight="1" x14ac:dyDescent="0.25">
      <c r="A2" s="592"/>
      <c r="B2" s="593" t="s">
        <v>87</v>
      </c>
      <c r="C2" s="593"/>
      <c r="D2" s="593"/>
      <c r="E2" s="593"/>
      <c r="F2" s="593"/>
      <c r="G2" s="593"/>
      <c r="H2" s="593"/>
      <c r="I2" s="593"/>
      <c r="J2" s="593"/>
      <c r="K2" s="593"/>
      <c r="L2" s="593"/>
      <c r="M2" s="593"/>
      <c r="N2" s="593"/>
      <c r="O2" s="593"/>
      <c r="P2" s="593"/>
      <c r="Q2" s="593"/>
      <c r="R2" s="593"/>
      <c r="S2" s="593"/>
      <c r="T2" s="593"/>
      <c r="U2" s="593"/>
      <c r="V2" s="593"/>
      <c r="W2" s="593"/>
      <c r="X2" s="593"/>
      <c r="Y2" s="593"/>
      <c r="Z2" s="593"/>
      <c r="AA2" s="594" t="s">
        <v>269</v>
      </c>
      <c r="AB2" s="595"/>
      <c r="AC2" s="197"/>
      <c r="AD2" s="166"/>
      <c r="AE2" s="166"/>
      <c r="AF2" s="167"/>
      <c r="AG2" s="168"/>
    </row>
    <row r="3" spans="1:33" s="169" customFormat="1" ht="30" customHeight="1" x14ac:dyDescent="0.25">
      <c r="A3" s="592"/>
      <c r="B3" s="593" t="s">
        <v>89</v>
      </c>
      <c r="C3" s="593"/>
      <c r="D3" s="593"/>
      <c r="E3" s="593"/>
      <c r="F3" s="593"/>
      <c r="G3" s="593"/>
      <c r="H3" s="593"/>
      <c r="I3" s="593"/>
      <c r="J3" s="593"/>
      <c r="K3" s="593"/>
      <c r="L3" s="593"/>
      <c r="M3" s="593"/>
      <c r="N3" s="593"/>
      <c r="O3" s="593"/>
      <c r="P3" s="593"/>
      <c r="Q3" s="593"/>
      <c r="R3" s="593"/>
      <c r="S3" s="593"/>
      <c r="T3" s="593"/>
      <c r="U3" s="593"/>
      <c r="V3" s="593"/>
      <c r="W3" s="593"/>
      <c r="X3" s="593"/>
      <c r="Y3" s="593"/>
      <c r="Z3" s="593"/>
      <c r="AA3" s="594" t="s">
        <v>270</v>
      </c>
      <c r="AB3" s="595"/>
      <c r="AC3" s="197"/>
      <c r="AD3" s="166"/>
      <c r="AE3" s="166"/>
      <c r="AF3" s="167"/>
      <c r="AG3" s="168"/>
    </row>
    <row r="4" spans="1:33" s="169" customFormat="1" ht="30" customHeight="1" x14ac:dyDescent="0.25">
      <c r="A4" s="592"/>
      <c r="B4" s="593" t="s">
        <v>91</v>
      </c>
      <c r="C4" s="593"/>
      <c r="D4" s="593"/>
      <c r="E4" s="593"/>
      <c r="F4" s="593"/>
      <c r="G4" s="593"/>
      <c r="H4" s="593"/>
      <c r="I4" s="593"/>
      <c r="J4" s="593"/>
      <c r="K4" s="593"/>
      <c r="L4" s="593"/>
      <c r="M4" s="593"/>
      <c r="N4" s="593"/>
      <c r="O4" s="593"/>
      <c r="P4" s="593"/>
      <c r="Q4" s="593"/>
      <c r="R4" s="593"/>
      <c r="S4" s="593"/>
      <c r="T4" s="593"/>
      <c r="U4" s="593"/>
      <c r="V4" s="593"/>
      <c r="W4" s="593"/>
      <c r="X4" s="593"/>
      <c r="Y4" s="593"/>
      <c r="Z4" s="593"/>
      <c r="AA4" s="595" t="s">
        <v>271</v>
      </c>
      <c r="AB4" s="595"/>
      <c r="AC4" s="197"/>
      <c r="AD4" s="170"/>
      <c r="AE4" s="170"/>
      <c r="AF4" s="167"/>
      <c r="AG4" s="168"/>
    </row>
    <row r="5" spans="1:33" s="169" customFormat="1" ht="18" x14ac:dyDescent="0.25">
      <c r="A5" s="171"/>
      <c r="B5" s="172"/>
      <c r="C5" s="173"/>
      <c r="D5" s="173"/>
      <c r="E5" s="173"/>
      <c r="F5" s="173"/>
      <c r="G5" s="173"/>
      <c r="H5" s="173"/>
      <c r="I5" s="173"/>
      <c r="J5" s="173"/>
      <c r="K5" s="173"/>
      <c r="L5" s="173"/>
      <c r="M5" s="173"/>
      <c r="N5" s="173"/>
      <c r="O5" s="173"/>
      <c r="P5" s="173"/>
      <c r="Q5" s="173"/>
      <c r="R5" s="173"/>
      <c r="S5" s="173"/>
      <c r="T5" s="173"/>
      <c r="U5" s="173"/>
      <c r="V5" s="173"/>
      <c r="W5" s="174"/>
      <c r="X5" s="174"/>
      <c r="Y5" s="174"/>
      <c r="Z5" s="175"/>
      <c r="AA5" s="175"/>
      <c r="AB5" s="176"/>
      <c r="AC5" s="175"/>
      <c r="AD5" s="170"/>
      <c r="AE5" s="170"/>
      <c r="AF5" s="167"/>
      <c r="AG5" s="168"/>
    </row>
    <row r="6" spans="1:33" s="169" customFormat="1" ht="13.5" customHeight="1" x14ac:dyDescent="0.25">
      <c r="A6" s="177" t="s">
        <v>0</v>
      </c>
      <c r="B6" s="178"/>
      <c r="C6" s="596" t="str">
        <f>+[1]Poblamiento!C12:P12</f>
        <v>GESTION DEL TALENTO HUMANO</v>
      </c>
      <c r="D6" s="596"/>
      <c r="E6" s="596"/>
      <c r="F6" s="596"/>
      <c r="G6" s="596"/>
      <c r="H6" s="596"/>
      <c r="I6" s="596"/>
      <c r="J6" s="596"/>
      <c r="K6" s="596"/>
      <c r="L6" s="596"/>
      <c r="M6" s="596"/>
      <c r="N6" s="596"/>
      <c r="O6" s="596"/>
      <c r="P6" s="596"/>
      <c r="Q6" s="596"/>
      <c r="R6" s="596"/>
      <c r="S6" s="596"/>
      <c r="T6" s="596"/>
      <c r="U6" s="596"/>
      <c r="V6" s="596"/>
      <c r="W6" s="596"/>
      <c r="X6" s="596"/>
      <c r="Y6" s="596"/>
      <c r="Z6" s="176"/>
      <c r="AA6" s="176"/>
      <c r="AB6" s="176"/>
      <c r="AC6" s="176"/>
    </row>
    <row r="7" spans="1:33" s="169" customFormat="1" ht="11.25" customHeight="1" x14ac:dyDescent="0.2">
      <c r="A7" s="179"/>
      <c r="B7" s="178"/>
      <c r="C7" s="178"/>
      <c r="D7" s="178"/>
      <c r="E7" s="178"/>
      <c r="F7" s="178"/>
      <c r="G7" s="178"/>
      <c r="H7" s="178"/>
      <c r="I7" s="178"/>
      <c r="J7" s="178"/>
      <c r="K7" s="178"/>
      <c r="L7" s="178"/>
      <c r="M7" s="178"/>
      <c r="N7" s="178"/>
      <c r="O7" s="178"/>
      <c r="P7" s="178"/>
      <c r="Q7" s="178"/>
      <c r="R7" s="178"/>
      <c r="S7" s="178"/>
      <c r="T7" s="178"/>
      <c r="U7" s="178"/>
      <c r="V7" s="178"/>
      <c r="W7" s="178"/>
      <c r="X7" s="178"/>
      <c r="Y7" s="178"/>
      <c r="Z7" s="176"/>
      <c r="AA7" s="176"/>
      <c r="AB7" s="176"/>
      <c r="AC7" s="176"/>
    </row>
    <row r="8" spans="1:33" s="180" customFormat="1" ht="43.5" customHeight="1" thickBot="1" x14ac:dyDescent="0.25">
      <c r="A8" s="597" t="s">
        <v>92</v>
      </c>
      <c r="B8" s="599" t="s">
        <v>20</v>
      </c>
      <c r="C8" s="600" t="s">
        <v>241</v>
      </c>
      <c r="D8" s="601"/>
      <c r="E8" s="600" t="s">
        <v>242</v>
      </c>
      <c r="F8" s="601"/>
      <c r="G8" s="600" t="s">
        <v>243</v>
      </c>
      <c r="H8" s="601"/>
      <c r="I8" s="600" t="s">
        <v>244</v>
      </c>
      <c r="J8" s="601"/>
      <c r="K8" s="600" t="s">
        <v>245</v>
      </c>
      <c r="L8" s="601"/>
      <c r="M8" s="600" t="s">
        <v>246</v>
      </c>
      <c r="N8" s="601"/>
      <c r="O8" s="600" t="s">
        <v>247</v>
      </c>
      <c r="P8" s="601"/>
      <c r="Q8" s="600" t="s">
        <v>248</v>
      </c>
      <c r="R8" s="601"/>
      <c r="S8" s="600" t="s">
        <v>249</v>
      </c>
      <c r="T8" s="601"/>
      <c r="U8" s="600" t="s">
        <v>250</v>
      </c>
      <c r="V8" s="601"/>
      <c r="W8" s="600" t="s">
        <v>251</v>
      </c>
      <c r="X8" s="601"/>
      <c r="Y8" s="600" t="s">
        <v>252</v>
      </c>
      <c r="Z8" s="601"/>
      <c r="AA8" s="600" t="s">
        <v>311</v>
      </c>
      <c r="AB8" s="601"/>
      <c r="AC8" s="602" t="s">
        <v>94</v>
      </c>
    </row>
    <row r="9" spans="1:33" s="183" customFormat="1" ht="30" customHeight="1" thickBot="1" x14ac:dyDescent="0.25">
      <c r="A9" s="598"/>
      <c r="B9" s="597"/>
      <c r="C9" s="237" t="s">
        <v>241</v>
      </c>
      <c r="D9" s="238" t="s">
        <v>253</v>
      </c>
      <c r="E9" s="237" t="s">
        <v>242</v>
      </c>
      <c r="F9" s="238" t="s">
        <v>254</v>
      </c>
      <c r="G9" s="237" t="s">
        <v>243</v>
      </c>
      <c r="H9" s="238" t="s">
        <v>255</v>
      </c>
      <c r="I9" s="237" t="s">
        <v>244</v>
      </c>
      <c r="J9" s="238" t="s">
        <v>256</v>
      </c>
      <c r="K9" s="237" t="s">
        <v>245</v>
      </c>
      <c r="L9" s="238" t="s">
        <v>257</v>
      </c>
      <c r="M9" s="237" t="s">
        <v>246</v>
      </c>
      <c r="N9" s="238" t="s">
        <v>258</v>
      </c>
      <c r="O9" s="237" t="s">
        <v>247</v>
      </c>
      <c r="P9" s="238" t="s">
        <v>259</v>
      </c>
      <c r="Q9" s="237" t="s">
        <v>248</v>
      </c>
      <c r="R9" s="238" t="s">
        <v>260</v>
      </c>
      <c r="S9" s="237" t="s">
        <v>249</v>
      </c>
      <c r="T9" s="238" t="s">
        <v>261</v>
      </c>
      <c r="U9" s="237" t="s">
        <v>250</v>
      </c>
      <c r="V9" s="238" t="s">
        <v>262</v>
      </c>
      <c r="W9" s="237" t="s">
        <v>251</v>
      </c>
      <c r="X9" s="238" t="s">
        <v>263</v>
      </c>
      <c r="Y9" s="237" t="s">
        <v>252</v>
      </c>
      <c r="Z9" s="238" t="s">
        <v>264</v>
      </c>
      <c r="AA9" s="237" t="s">
        <v>265</v>
      </c>
      <c r="AB9" s="238" t="s">
        <v>310</v>
      </c>
      <c r="AC9" s="625"/>
    </row>
    <row r="10" spans="1:33" s="169" customFormat="1" ht="90" customHeight="1" x14ac:dyDescent="0.2">
      <c r="A10" s="626" t="s">
        <v>279</v>
      </c>
      <c r="B10" s="239" t="str">
        <f>+[1]Poblamiento!B40</f>
        <v>Cargos provistos</v>
      </c>
      <c r="C10" s="240">
        <v>688</v>
      </c>
      <c r="D10" s="621">
        <f>IF(C10=0,0,C10/C11)</f>
        <v>0.92101740294511381</v>
      </c>
      <c r="E10" s="240">
        <v>696</v>
      </c>
      <c r="F10" s="621">
        <f>IF(E10=0,0,E10/E11)</f>
        <v>0.93172690763052213</v>
      </c>
      <c r="G10" s="240">
        <v>694</v>
      </c>
      <c r="H10" s="621">
        <f>IF(G10=0,0,G10/G11)</f>
        <v>0.92904953145917002</v>
      </c>
      <c r="I10" s="240">
        <v>694</v>
      </c>
      <c r="J10" s="621">
        <f>IF(I10=0,0,I10/I11)</f>
        <v>0.92904953145917002</v>
      </c>
      <c r="K10" s="240">
        <v>698</v>
      </c>
      <c r="L10" s="621">
        <f>IF(K10=0,0,K10/K11)</f>
        <v>0.93440428380187412</v>
      </c>
      <c r="M10" s="240">
        <v>690</v>
      </c>
      <c r="N10" s="621">
        <f>IF(M10=0,0,M10/M11)</f>
        <v>0.92369477911646591</v>
      </c>
      <c r="O10" s="241">
        <v>681</v>
      </c>
      <c r="P10" s="621">
        <f>IF(O10=0,0,O10/O11)</f>
        <v>0.91164658634538154</v>
      </c>
      <c r="Q10" s="241">
        <v>678</v>
      </c>
      <c r="R10" s="621">
        <f>IF(Q10=0,0,Q10/Q11)</f>
        <v>0.90763052208835338</v>
      </c>
      <c r="S10" s="242">
        <v>682</v>
      </c>
      <c r="T10" s="621">
        <f>IF(S10=0,0,S10/S11)</f>
        <v>0.91298527443105759</v>
      </c>
      <c r="U10" s="241">
        <v>681</v>
      </c>
      <c r="V10" s="621">
        <f>IF(U10=0,0,U10/U11)</f>
        <v>0.91164658634538154</v>
      </c>
      <c r="W10" s="241"/>
      <c r="X10" s="621">
        <f>IF(W10=0,0,W10/W11)</f>
        <v>0</v>
      </c>
      <c r="Y10" s="243"/>
      <c r="Z10" s="621">
        <f>IF(Y10=0,0,Y10/Y11)</f>
        <v>0</v>
      </c>
      <c r="AA10" s="244">
        <f>AVERAGE(C10,E10,G10,I10,K10,M10,O10,Q10,S10,U10,W10,Y10)</f>
        <v>688.2</v>
      </c>
      <c r="AB10" s="622">
        <f>IF(AA10=0," ",AA10/AA11)</f>
        <v>0.92128514056224908</v>
      </c>
      <c r="AC10" s="624"/>
    </row>
    <row r="11" spans="1:33" s="169" customFormat="1" ht="144.75" customHeight="1" thickBot="1" x14ac:dyDescent="0.25">
      <c r="A11" s="627"/>
      <c r="B11" s="245" t="str">
        <f>+[1]Poblamiento!B41</f>
        <v>Total de cargos de la planta</v>
      </c>
      <c r="C11" s="186">
        <v>747</v>
      </c>
      <c r="D11" s="606"/>
      <c r="E11" s="186">
        <v>747</v>
      </c>
      <c r="F11" s="606"/>
      <c r="G11" s="186">
        <v>747</v>
      </c>
      <c r="H11" s="606"/>
      <c r="I11" s="186">
        <v>747</v>
      </c>
      <c r="J11" s="606"/>
      <c r="K11" s="186">
        <v>747</v>
      </c>
      <c r="L11" s="606"/>
      <c r="M11" s="186">
        <v>747</v>
      </c>
      <c r="N11" s="606"/>
      <c r="O11" s="186">
        <v>747</v>
      </c>
      <c r="P11" s="606"/>
      <c r="Q11" s="186">
        <v>747</v>
      </c>
      <c r="R11" s="606"/>
      <c r="S11" s="186">
        <v>747</v>
      </c>
      <c r="T11" s="606"/>
      <c r="U11" s="186">
        <v>747</v>
      </c>
      <c r="V11" s="606"/>
      <c r="W11" s="186">
        <v>747</v>
      </c>
      <c r="X11" s="606"/>
      <c r="Y11" s="186">
        <v>747</v>
      </c>
      <c r="Z11" s="606"/>
      <c r="AA11" s="246">
        <f>AVERAGE(C11,E11,G11,I11,K11,M11,O11,Q11,S11,U11,W11,Y11)</f>
        <v>747</v>
      </c>
      <c r="AB11" s="623"/>
      <c r="AC11" s="608"/>
    </row>
    <row r="12" spans="1:33" ht="30" customHeight="1" x14ac:dyDescent="0.2">
      <c r="B12" s="163"/>
      <c r="C12" s="190"/>
      <c r="D12" s="222"/>
      <c r="E12" s="190"/>
      <c r="F12" s="190"/>
      <c r="G12" s="190"/>
      <c r="H12" s="190"/>
      <c r="I12" s="190"/>
      <c r="J12" s="190"/>
      <c r="K12" s="190"/>
      <c r="L12" s="190"/>
      <c r="M12" s="190"/>
      <c r="N12" s="190"/>
      <c r="O12" s="190"/>
      <c r="P12" s="190"/>
      <c r="Q12" s="190"/>
      <c r="R12" s="190"/>
      <c r="S12" s="190"/>
      <c r="T12" s="190"/>
      <c r="U12" s="190"/>
      <c r="V12" s="190"/>
    </row>
    <row r="13" spans="1:33" ht="30" customHeight="1" x14ac:dyDescent="0.2">
      <c r="E13" s="229"/>
    </row>
    <row r="14" spans="1:33" ht="30" customHeight="1" x14ac:dyDescent="0.2">
      <c r="AB14" s="236"/>
    </row>
    <row r="15" spans="1:33" ht="30" customHeight="1" x14ac:dyDescent="0.2">
      <c r="F15" s="221"/>
      <c r="AB15" s="236"/>
    </row>
    <row r="16" spans="1:33" ht="30" customHeight="1" x14ac:dyDescent="0.2">
      <c r="AB16" s="236"/>
    </row>
    <row r="70" spans="3:3" ht="30" customHeight="1" x14ac:dyDescent="0.2">
      <c r="C70" s="220">
        <f>RegistroPoblam!AC10</f>
        <v>0</v>
      </c>
    </row>
    <row r="72" spans="3:3" ht="30" customHeight="1" x14ac:dyDescent="0.2">
      <c r="C72" s="220">
        <f>RegistroPoblam!AC10</f>
        <v>0</v>
      </c>
    </row>
    <row r="74" spans="3:3" ht="30" customHeight="1" x14ac:dyDescent="0.2">
      <c r="C74" s="220">
        <f>RegistroPoblam!AC10</f>
        <v>0</v>
      </c>
    </row>
    <row r="76" spans="3:3" ht="30" customHeight="1" x14ac:dyDescent="0.2">
      <c r="C76" s="165">
        <f>RegistroPoblam!AC10</f>
        <v>0</v>
      </c>
    </row>
  </sheetData>
  <sheetProtection formatCells="0" formatColumns="0" formatRows="0" insertRows="0"/>
  <mergeCells count="41">
    <mergeCell ref="AA2:AB2"/>
    <mergeCell ref="AA3:AB3"/>
    <mergeCell ref="AA4:AB4"/>
    <mergeCell ref="A1:A4"/>
    <mergeCell ref="B1:Z1"/>
    <mergeCell ref="B2:Z2"/>
    <mergeCell ref="B3:Z3"/>
    <mergeCell ref="B4:Z4"/>
    <mergeCell ref="AA1:AB1"/>
    <mergeCell ref="C6:Y6"/>
    <mergeCell ref="A8:A9"/>
    <mergeCell ref="B8:B9"/>
    <mergeCell ref="C8:D8"/>
    <mergeCell ref="E8:F8"/>
    <mergeCell ref="G8:H8"/>
    <mergeCell ref="I8:J8"/>
    <mergeCell ref="K8:L8"/>
    <mergeCell ref="M8:N8"/>
    <mergeCell ref="O8:P8"/>
    <mergeCell ref="Q8:R8"/>
    <mergeCell ref="S8:T8"/>
    <mergeCell ref="U8:V8"/>
    <mergeCell ref="W8:X8"/>
    <mergeCell ref="Y8:Z8"/>
    <mergeCell ref="AA8:AB8"/>
    <mergeCell ref="AC8:AC9"/>
    <mergeCell ref="A10:A11"/>
    <mergeCell ref="D10:D11"/>
    <mergeCell ref="F10:F11"/>
    <mergeCell ref="H10:H11"/>
    <mergeCell ref="J10:J11"/>
    <mergeCell ref="L10:L11"/>
    <mergeCell ref="N10:N11"/>
    <mergeCell ref="P10:P11"/>
    <mergeCell ref="R10:R11"/>
    <mergeCell ref="T10:T11"/>
    <mergeCell ref="V10:V11"/>
    <mergeCell ref="X10:X11"/>
    <mergeCell ref="Z10:Z11"/>
    <mergeCell ref="AB10:AB11"/>
    <mergeCell ref="AC10:AC11"/>
  </mergeCells>
  <conditionalFormatting sqref="V10">
    <cfRule type="cellIs" dxfId="101" priority="1" stopIfTrue="1" operator="equal">
      <formula>"0"</formula>
    </cfRule>
    <cfRule type="cellIs" dxfId="100" priority="2" stopIfTrue="1" operator="lessThanOrEqual">
      <formula>#REF!</formula>
    </cfRule>
    <cfRule type="cellIs" dxfId="99" priority="3" stopIfTrue="1" operator="greaterThanOrEqual">
      <formula>#REF!</formula>
    </cfRule>
    <cfRule type="cellIs" dxfId="98" priority="4" stopIfTrue="1" operator="between">
      <formula>#REF!</formula>
      <formula>#REF!</formula>
    </cfRule>
  </conditionalFormatting>
  <pageMargins left="0.7" right="0.7" top="0.75" bottom="0.75" header="0.3" footer="0.3"/>
  <pageSetup orientation="portrait" r:id="rId1"/>
  <ignoredErrors>
    <ignoredError sqref="AA11:AB11" evalError="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T180"/>
  <sheetViews>
    <sheetView topLeftCell="A71" zoomScaleNormal="100" workbookViewId="0">
      <selection activeCell="C74" sqref="C74:P74"/>
    </sheetView>
  </sheetViews>
  <sheetFormatPr baseColWidth="10" defaultRowHeight="12.75" x14ac:dyDescent="0.2"/>
  <cols>
    <col min="1" max="1" width="3" style="49" customWidth="1"/>
    <col min="2" max="2" width="30" style="49" customWidth="1"/>
    <col min="3" max="3" width="16.7109375" style="49" customWidth="1"/>
    <col min="4" max="4" width="5" style="49" bestFit="1" customWidth="1"/>
    <col min="5" max="5" width="4.7109375" style="49" bestFit="1" customWidth="1"/>
    <col min="6" max="6" width="9.5703125" style="49" bestFit="1" customWidth="1"/>
    <col min="7" max="7" width="5.42578125" style="49" bestFit="1" customWidth="1"/>
    <col min="8" max="8" width="5.28515625" style="49" bestFit="1" customWidth="1"/>
    <col min="9" max="9" width="9.5703125" style="49" bestFit="1" customWidth="1"/>
    <col min="10" max="10" width="4.28515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34.85546875" style="49" customWidth="1"/>
    <col min="17" max="18" width="11.7109375" style="49" customWidth="1"/>
    <col min="19" max="19" width="11.42578125" style="95" hidden="1" customWidth="1"/>
    <col min="20" max="16384" width="11.42578125" style="49"/>
  </cols>
  <sheetData>
    <row r="1" spans="1:19" ht="13.5" thickBot="1" x14ac:dyDescent="0.25">
      <c r="B1" s="85"/>
      <c r="C1" s="85"/>
      <c r="D1" s="85"/>
      <c r="E1" s="85"/>
      <c r="F1" s="85"/>
      <c r="G1" s="85"/>
      <c r="H1" s="85"/>
      <c r="I1" s="85"/>
      <c r="J1" s="85"/>
      <c r="K1" s="85"/>
      <c r="L1" s="85"/>
      <c r="M1" s="85"/>
      <c r="N1" s="85"/>
      <c r="O1" s="85"/>
      <c r="P1" s="85"/>
    </row>
    <row r="2" spans="1:19" ht="16.5" customHeight="1" x14ac:dyDescent="0.2">
      <c r="B2" s="443"/>
      <c r="C2" s="446" t="s">
        <v>56</v>
      </c>
      <c r="D2" s="447"/>
      <c r="E2" s="447"/>
      <c r="F2" s="447"/>
      <c r="G2" s="447"/>
      <c r="H2" s="447"/>
      <c r="I2" s="447"/>
      <c r="J2" s="447"/>
      <c r="K2" s="447"/>
      <c r="L2" s="447"/>
      <c r="M2" s="448"/>
      <c r="N2" s="449" t="s">
        <v>178</v>
      </c>
      <c r="O2" s="450"/>
      <c r="P2" s="451"/>
      <c r="S2" s="116" t="str">
        <f>+C26</f>
        <v>Mayor o Igual a 10%</v>
      </c>
    </row>
    <row r="3" spans="1:19" ht="15.75" customHeight="1" x14ac:dyDescent="0.2">
      <c r="B3" s="444"/>
      <c r="C3" s="452" t="s">
        <v>58</v>
      </c>
      <c r="D3" s="453"/>
      <c r="E3" s="453"/>
      <c r="F3" s="453"/>
      <c r="G3" s="453"/>
      <c r="H3" s="453"/>
      <c r="I3" s="453"/>
      <c r="J3" s="453"/>
      <c r="K3" s="453"/>
      <c r="L3" s="453"/>
      <c r="M3" s="454"/>
      <c r="N3" s="455" t="s">
        <v>269</v>
      </c>
      <c r="O3" s="456"/>
      <c r="P3" s="457"/>
      <c r="S3" s="96">
        <v>9.9900000000000003E-2</v>
      </c>
    </row>
    <row r="4" spans="1:19" ht="15.75" customHeight="1" x14ac:dyDescent="0.2">
      <c r="B4" s="444"/>
      <c r="C4" s="452" t="s">
        <v>59</v>
      </c>
      <c r="D4" s="453"/>
      <c r="E4" s="453"/>
      <c r="F4" s="453"/>
      <c r="G4" s="453"/>
      <c r="H4" s="453"/>
      <c r="I4" s="453"/>
      <c r="J4" s="453"/>
      <c r="K4" s="453"/>
      <c r="L4" s="453"/>
      <c r="M4" s="454"/>
      <c r="N4" s="455" t="s">
        <v>179</v>
      </c>
      <c r="O4" s="456"/>
      <c r="P4" s="457"/>
      <c r="S4" s="96">
        <v>0.05</v>
      </c>
    </row>
    <row r="5" spans="1:19" ht="16.5" customHeight="1" thickBot="1" x14ac:dyDescent="0.25">
      <c r="B5" s="445"/>
      <c r="C5" s="458" t="s">
        <v>60</v>
      </c>
      <c r="D5" s="459"/>
      <c r="E5" s="459"/>
      <c r="F5" s="459"/>
      <c r="G5" s="459"/>
      <c r="H5" s="459"/>
      <c r="I5" s="459"/>
      <c r="J5" s="459"/>
      <c r="K5" s="459"/>
      <c r="L5" s="459"/>
      <c r="M5" s="460"/>
      <c r="N5" s="461" t="s">
        <v>61</v>
      </c>
      <c r="O5" s="462"/>
      <c r="P5" s="463"/>
      <c r="S5" s="148">
        <v>4.9999990000000001E-2</v>
      </c>
    </row>
    <row r="6" spans="1:19" ht="13.5" thickBot="1" x14ac:dyDescent="0.25">
      <c r="B6" s="85"/>
      <c r="C6" s="85"/>
      <c r="D6" s="85"/>
      <c r="E6" s="85"/>
      <c r="F6" s="85"/>
      <c r="G6" s="85"/>
      <c r="H6" s="85"/>
      <c r="I6" s="85"/>
      <c r="J6" s="85"/>
      <c r="K6" s="85"/>
      <c r="L6" s="85"/>
      <c r="M6" s="85"/>
      <c r="N6" s="85"/>
      <c r="O6" s="85"/>
      <c r="P6" s="85"/>
      <c r="S6" s="96"/>
    </row>
    <row r="7" spans="1:19" x14ac:dyDescent="0.2">
      <c r="A7" s="51"/>
      <c r="B7" s="464" t="s">
        <v>65</v>
      </c>
      <c r="C7" s="465"/>
      <c r="D7" s="465"/>
      <c r="E7" s="465"/>
      <c r="F7" s="465"/>
      <c r="G7" s="465"/>
      <c r="H7" s="465"/>
      <c r="I7" s="465"/>
      <c r="J7" s="465"/>
      <c r="K7" s="465"/>
      <c r="L7" s="465"/>
      <c r="M7" s="465"/>
      <c r="N7" s="465"/>
      <c r="O7" s="465"/>
      <c r="P7" s="466"/>
      <c r="Q7" s="51"/>
      <c r="S7" s="96"/>
    </row>
    <row r="8" spans="1:19" ht="13.5" thickBot="1" x14ac:dyDescent="0.25">
      <c r="A8" s="51"/>
      <c r="B8" s="467"/>
      <c r="C8" s="468"/>
      <c r="D8" s="468"/>
      <c r="E8" s="468"/>
      <c r="F8" s="468"/>
      <c r="G8" s="468"/>
      <c r="H8" s="468"/>
      <c r="I8" s="468"/>
      <c r="J8" s="468"/>
      <c r="K8" s="468"/>
      <c r="L8" s="468"/>
      <c r="M8" s="468"/>
      <c r="N8" s="468"/>
      <c r="O8" s="468"/>
      <c r="P8" s="469"/>
      <c r="Q8" s="51"/>
    </row>
    <row r="9" spans="1:19" ht="6.75" customHeight="1" thickBot="1" x14ac:dyDescent="0.25">
      <c r="A9" s="51"/>
      <c r="B9" s="470"/>
      <c r="C9" s="470"/>
      <c r="D9" s="470"/>
      <c r="E9" s="470"/>
      <c r="F9" s="470"/>
      <c r="G9" s="470"/>
      <c r="H9" s="470"/>
      <c r="I9" s="470"/>
      <c r="J9" s="470"/>
      <c r="K9" s="470"/>
      <c r="L9" s="470"/>
      <c r="M9" s="470"/>
      <c r="N9" s="470"/>
      <c r="O9" s="470"/>
      <c r="P9" s="470"/>
      <c r="Q9" s="51"/>
    </row>
    <row r="10" spans="1:19" ht="26.25" customHeight="1" thickBot="1" x14ac:dyDescent="0.25">
      <c r="A10" s="51"/>
      <c r="B10" s="86" t="s">
        <v>83</v>
      </c>
      <c r="C10" s="471">
        <v>2024</v>
      </c>
      <c r="D10" s="472"/>
      <c r="E10" s="472"/>
      <c r="F10" s="472"/>
      <c r="G10" s="472"/>
      <c r="H10" s="472"/>
      <c r="I10" s="473"/>
      <c r="J10" s="474" t="s">
        <v>1</v>
      </c>
      <c r="K10" s="475"/>
      <c r="L10" s="475"/>
      <c r="M10" s="475"/>
      <c r="N10" s="476" t="s">
        <v>280</v>
      </c>
      <c r="O10" s="477"/>
      <c r="P10" s="478"/>
      <c r="Q10" s="51"/>
    </row>
    <row r="11" spans="1:19" ht="4.5" customHeight="1" thickBot="1" x14ac:dyDescent="0.25">
      <c r="A11" s="51"/>
      <c r="B11" s="479"/>
      <c r="C11" s="480"/>
      <c r="D11" s="480"/>
      <c r="E11" s="480"/>
      <c r="F11" s="480"/>
      <c r="G11" s="480"/>
      <c r="H11" s="480"/>
      <c r="I11" s="480"/>
      <c r="J11" s="480"/>
      <c r="K11" s="480"/>
      <c r="L11" s="480"/>
      <c r="M11" s="480"/>
      <c r="N11" s="480"/>
      <c r="O11" s="480"/>
      <c r="P11" s="481"/>
      <c r="Q11" s="51"/>
    </row>
    <row r="12" spans="1:19" ht="15.75" thickBot="1" x14ac:dyDescent="0.3">
      <c r="A12" s="51"/>
      <c r="B12" s="60" t="s">
        <v>0</v>
      </c>
      <c r="C12" s="482" t="s">
        <v>171</v>
      </c>
      <c r="D12" s="482"/>
      <c r="E12" s="482"/>
      <c r="F12" s="482"/>
      <c r="G12" s="482"/>
      <c r="H12" s="482"/>
      <c r="I12" s="482"/>
      <c r="J12" s="482"/>
      <c r="K12" s="482"/>
      <c r="L12" s="482"/>
      <c r="M12" s="482"/>
      <c r="N12" s="482"/>
      <c r="O12" s="482"/>
      <c r="P12" s="483"/>
      <c r="Q12" s="51"/>
    </row>
    <row r="13" spans="1:19" ht="4.5" customHeight="1" thickBot="1" x14ac:dyDescent="0.25">
      <c r="A13" s="51"/>
      <c r="B13" s="484"/>
      <c r="C13" s="485"/>
      <c r="D13" s="485"/>
      <c r="E13" s="485"/>
      <c r="F13" s="485"/>
      <c r="G13" s="485"/>
      <c r="H13" s="485"/>
      <c r="I13" s="485"/>
      <c r="J13" s="485"/>
      <c r="K13" s="485"/>
      <c r="L13" s="485"/>
      <c r="M13" s="485"/>
      <c r="N13" s="485"/>
      <c r="O13" s="485"/>
      <c r="P13" s="486"/>
      <c r="Q13" s="51"/>
    </row>
    <row r="14" spans="1:19" ht="18" customHeight="1" thickBot="1" x14ac:dyDescent="0.25">
      <c r="A14" s="51"/>
      <c r="B14" s="60" t="s">
        <v>6</v>
      </c>
      <c r="C14" s="487" t="s">
        <v>212</v>
      </c>
      <c r="D14" s="488"/>
      <c r="E14" s="488"/>
      <c r="F14" s="488"/>
      <c r="G14" s="488"/>
      <c r="H14" s="488"/>
      <c r="I14" s="488"/>
      <c r="J14" s="488"/>
      <c r="K14" s="488"/>
      <c r="L14" s="488"/>
      <c r="M14" s="488"/>
      <c r="N14" s="488"/>
      <c r="O14" s="488"/>
      <c r="P14" s="489"/>
      <c r="Q14" s="51"/>
    </row>
    <row r="15" spans="1:19" ht="4.5" customHeight="1" thickBot="1" x14ac:dyDescent="0.25">
      <c r="A15" s="51"/>
      <c r="B15" s="496"/>
      <c r="C15" s="497"/>
      <c r="D15" s="497"/>
      <c r="E15" s="497"/>
      <c r="F15" s="497"/>
      <c r="G15" s="497"/>
      <c r="H15" s="497"/>
      <c r="I15" s="497"/>
      <c r="J15" s="497"/>
      <c r="K15" s="497"/>
      <c r="L15" s="497"/>
      <c r="M15" s="497"/>
      <c r="N15" s="497"/>
      <c r="O15" s="497"/>
      <c r="P15" s="498"/>
      <c r="Q15" s="51"/>
    </row>
    <row r="16" spans="1:19" ht="32.25" customHeight="1" thickBot="1" x14ac:dyDescent="0.25">
      <c r="A16" s="51"/>
      <c r="B16" s="60" t="s">
        <v>25</v>
      </c>
      <c r="C16" s="493" t="s">
        <v>230</v>
      </c>
      <c r="D16" s="494"/>
      <c r="E16" s="494"/>
      <c r="F16" s="494"/>
      <c r="G16" s="494"/>
      <c r="H16" s="494"/>
      <c r="I16" s="494"/>
      <c r="J16" s="494"/>
      <c r="K16" s="494"/>
      <c r="L16" s="494"/>
      <c r="M16" s="494"/>
      <c r="N16" s="494"/>
      <c r="O16" s="494"/>
      <c r="P16" s="495"/>
      <c r="Q16" s="51"/>
    </row>
    <row r="17" spans="1:20" ht="4.5" customHeight="1" thickBot="1" x14ac:dyDescent="0.25">
      <c r="A17" s="51"/>
      <c r="B17" s="496"/>
      <c r="C17" s="497"/>
      <c r="D17" s="497"/>
      <c r="E17" s="497"/>
      <c r="F17" s="497"/>
      <c r="G17" s="497"/>
      <c r="H17" s="497"/>
      <c r="I17" s="497"/>
      <c r="J17" s="497"/>
      <c r="K17" s="497"/>
      <c r="L17" s="497"/>
      <c r="M17" s="497"/>
      <c r="N17" s="497"/>
      <c r="O17" s="497"/>
      <c r="P17" s="498"/>
      <c r="Q17" s="51"/>
    </row>
    <row r="18" spans="1:20" ht="26.25" customHeight="1" thickBot="1" x14ac:dyDescent="0.25">
      <c r="A18" s="51"/>
      <c r="B18" s="60" t="s">
        <v>11</v>
      </c>
      <c r="C18" s="499" t="s">
        <v>319</v>
      </c>
      <c r="D18" s="500"/>
      <c r="E18" s="500"/>
      <c r="F18" s="500"/>
      <c r="G18" s="500"/>
      <c r="H18" s="500"/>
      <c r="I18" s="500"/>
      <c r="J18" s="500"/>
      <c r="K18" s="500"/>
      <c r="L18" s="500"/>
      <c r="M18" s="500"/>
      <c r="N18" s="500"/>
      <c r="O18" s="500"/>
      <c r="P18" s="501"/>
      <c r="Q18" s="51"/>
    </row>
    <row r="19" spans="1:20" ht="4.5" customHeight="1" thickBot="1" x14ac:dyDescent="0.25">
      <c r="A19" s="51"/>
      <c r="B19" s="502"/>
      <c r="C19" s="502"/>
      <c r="D19" s="502"/>
      <c r="E19" s="502"/>
      <c r="F19" s="502"/>
      <c r="G19" s="502"/>
      <c r="H19" s="502"/>
      <c r="I19" s="502"/>
      <c r="J19" s="502"/>
      <c r="K19" s="502"/>
      <c r="L19" s="502"/>
      <c r="M19" s="502"/>
      <c r="N19" s="502"/>
      <c r="O19" s="502"/>
      <c r="P19" s="502"/>
      <c r="Q19" s="51"/>
    </row>
    <row r="20" spans="1:20" ht="17.25" customHeight="1" thickBot="1" x14ac:dyDescent="0.25">
      <c r="A20" s="51"/>
      <c r="B20" s="503" t="s">
        <v>26</v>
      </c>
      <c r="C20" s="504"/>
      <c r="D20" s="504"/>
      <c r="E20" s="504"/>
      <c r="F20" s="504"/>
      <c r="G20" s="504"/>
      <c r="H20" s="504"/>
      <c r="I20" s="504"/>
      <c r="J20" s="504"/>
      <c r="K20" s="504"/>
      <c r="L20" s="504"/>
      <c r="M20" s="504"/>
      <c r="N20" s="504"/>
      <c r="O20" s="504"/>
      <c r="P20" s="505"/>
      <c r="Q20" s="51"/>
    </row>
    <row r="21" spans="1:20" ht="4.5" customHeight="1" thickBot="1" x14ac:dyDescent="0.25">
      <c r="A21" s="51"/>
      <c r="B21" s="506"/>
      <c r="C21" s="507"/>
      <c r="D21" s="507"/>
      <c r="E21" s="507"/>
      <c r="F21" s="507"/>
      <c r="G21" s="507"/>
      <c r="H21" s="507"/>
      <c r="I21" s="507"/>
      <c r="J21" s="507"/>
      <c r="K21" s="507"/>
      <c r="L21" s="507"/>
      <c r="M21" s="507"/>
      <c r="N21" s="507"/>
      <c r="O21" s="507"/>
      <c r="P21" s="508"/>
      <c r="Q21" s="51"/>
    </row>
    <row r="22" spans="1:20" ht="40.5" customHeight="1" thickBot="1" x14ac:dyDescent="0.25">
      <c r="A22" s="51"/>
      <c r="B22" s="60" t="s">
        <v>3</v>
      </c>
      <c r="C22" s="509" t="s">
        <v>281</v>
      </c>
      <c r="D22" s="510"/>
      <c r="E22" s="510"/>
      <c r="F22" s="510"/>
      <c r="G22" s="510"/>
      <c r="H22" s="510"/>
      <c r="I22" s="510"/>
      <c r="J22" s="510"/>
      <c r="K22" s="510"/>
      <c r="L22" s="510"/>
      <c r="M22" s="510"/>
      <c r="N22" s="510"/>
      <c r="O22" s="510"/>
      <c r="P22" s="511"/>
      <c r="Q22" s="142"/>
      <c r="R22" s="143"/>
      <c r="S22" s="144"/>
      <c r="T22" s="143"/>
    </row>
    <row r="23" spans="1:20" ht="4.5" customHeight="1" thickBot="1" x14ac:dyDescent="0.25">
      <c r="A23" s="51"/>
      <c r="B23" s="496"/>
      <c r="C23" s="497"/>
      <c r="D23" s="497"/>
      <c r="E23" s="497"/>
      <c r="F23" s="497"/>
      <c r="G23" s="497"/>
      <c r="H23" s="497"/>
      <c r="I23" s="497"/>
      <c r="J23" s="497"/>
      <c r="K23" s="497"/>
      <c r="L23" s="497"/>
      <c r="M23" s="497"/>
      <c r="N23" s="497"/>
      <c r="O23" s="497"/>
      <c r="P23" s="498"/>
      <c r="Q23" s="51"/>
    </row>
    <row r="24" spans="1:20" ht="137.25" customHeight="1" thickBot="1" x14ac:dyDescent="0.25">
      <c r="A24" s="51"/>
      <c r="B24" s="60" t="s">
        <v>12</v>
      </c>
      <c r="C24" s="512" t="s">
        <v>225</v>
      </c>
      <c r="D24" s="513"/>
      <c r="E24" s="513"/>
      <c r="F24" s="513"/>
      <c r="G24" s="513"/>
      <c r="H24" s="513"/>
      <c r="I24" s="513"/>
      <c r="J24" s="513"/>
      <c r="K24" s="513"/>
      <c r="L24" s="513"/>
      <c r="M24" s="513"/>
      <c r="N24" s="513"/>
      <c r="O24" s="513"/>
      <c r="P24" s="514"/>
      <c r="Q24" s="145"/>
    </row>
    <row r="25" spans="1:20" ht="4.5" customHeight="1" thickBot="1" x14ac:dyDescent="0.25">
      <c r="A25" s="51"/>
      <c r="B25" s="515"/>
      <c r="C25" s="516"/>
      <c r="D25" s="516"/>
      <c r="E25" s="516"/>
      <c r="F25" s="516"/>
      <c r="G25" s="516"/>
      <c r="H25" s="516"/>
      <c r="I25" s="516"/>
      <c r="J25" s="516"/>
      <c r="K25" s="516"/>
      <c r="L25" s="516"/>
      <c r="M25" s="516"/>
      <c r="N25" s="516"/>
      <c r="O25" s="516"/>
      <c r="P25" s="517"/>
      <c r="Q25" s="51"/>
    </row>
    <row r="26" spans="1:20" ht="13.5" customHeight="1" thickBot="1" x14ac:dyDescent="0.25">
      <c r="A26" s="51"/>
      <c r="B26" s="61" t="s">
        <v>2</v>
      </c>
      <c r="C26" s="640" t="s">
        <v>219</v>
      </c>
      <c r="D26" s="641"/>
      <c r="E26" s="641"/>
      <c r="F26" s="641"/>
      <c r="G26" s="641"/>
      <c r="H26" s="641"/>
      <c r="I26" s="641"/>
      <c r="J26" s="641"/>
      <c r="K26" s="641"/>
      <c r="L26" s="641"/>
      <c r="M26" s="641"/>
      <c r="N26" s="641"/>
      <c r="O26" s="641"/>
      <c r="P26" s="642"/>
      <c r="Q26" s="51"/>
    </row>
    <row r="27" spans="1:20" ht="4.5" customHeight="1" thickBot="1" x14ac:dyDescent="0.25">
      <c r="A27" s="51"/>
      <c r="B27" s="521"/>
      <c r="C27" s="522"/>
      <c r="D27" s="522"/>
      <c r="E27" s="522"/>
      <c r="F27" s="522"/>
      <c r="G27" s="522"/>
      <c r="H27" s="522"/>
      <c r="I27" s="522"/>
      <c r="J27" s="522"/>
      <c r="K27" s="522"/>
      <c r="L27" s="522"/>
      <c r="M27" s="522"/>
      <c r="N27" s="522"/>
      <c r="O27" s="522"/>
      <c r="P27" s="523"/>
      <c r="Q27" s="51"/>
    </row>
    <row r="28" spans="1:20" ht="12.75" customHeight="1" thickBot="1" x14ac:dyDescent="0.25">
      <c r="A28" s="51"/>
      <c r="B28" s="61" t="s">
        <v>13</v>
      </c>
      <c r="C28" s="117" t="s">
        <v>14</v>
      </c>
      <c r="D28" s="524" t="s">
        <v>219</v>
      </c>
      <c r="E28" s="524"/>
      <c r="F28" s="524"/>
      <c r="G28" s="524"/>
      <c r="H28" s="525" t="s">
        <v>15</v>
      </c>
      <c r="I28" s="525"/>
      <c r="J28" s="525"/>
      <c r="K28" s="524" t="s">
        <v>217</v>
      </c>
      <c r="L28" s="524"/>
      <c r="M28" s="524"/>
      <c r="N28" s="526" t="s">
        <v>16</v>
      </c>
      <c r="O28" s="526"/>
      <c r="P28" s="147" t="s">
        <v>218</v>
      </c>
      <c r="Q28" s="51"/>
    </row>
    <row r="29" spans="1:20" ht="4.5" customHeight="1" thickBot="1" x14ac:dyDescent="0.25">
      <c r="A29" s="51"/>
      <c r="B29" s="527"/>
      <c r="C29" s="528"/>
      <c r="D29" s="528"/>
      <c r="E29" s="528"/>
      <c r="F29" s="528"/>
      <c r="G29" s="528"/>
      <c r="H29" s="528"/>
      <c r="I29" s="528"/>
      <c r="J29" s="528"/>
      <c r="K29" s="528"/>
      <c r="L29" s="528"/>
      <c r="M29" s="528"/>
      <c r="N29" s="528"/>
      <c r="O29" s="528"/>
      <c r="P29" s="529"/>
      <c r="Q29" s="51"/>
    </row>
    <row r="30" spans="1:20" ht="13.5" thickBot="1" x14ac:dyDescent="0.25">
      <c r="A30" s="51"/>
      <c r="B30" s="84" t="s">
        <v>7</v>
      </c>
      <c r="C30" s="530" t="s">
        <v>177</v>
      </c>
      <c r="D30" s="531"/>
      <c r="E30" s="531"/>
      <c r="F30" s="531"/>
      <c r="G30" s="531"/>
      <c r="H30" s="531"/>
      <c r="I30" s="531"/>
      <c r="J30" s="531"/>
      <c r="K30" s="531"/>
      <c r="L30" s="531"/>
      <c r="M30" s="531"/>
      <c r="N30" s="531"/>
      <c r="O30" s="531"/>
      <c r="P30" s="532"/>
      <c r="Q30" s="51"/>
    </row>
    <row r="31" spans="1:20" ht="4.5" customHeight="1" thickBot="1" x14ac:dyDescent="0.25">
      <c r="A31" s="51"/>
      <c r="B31" s="496"/>
      <c r="C31" s="497"/>
      <c r="D31" s="497"/>
      <c r="E31" s="497"/>
      <c r="F31" s="497"/>
      <c r="G31" s="497"/>
      <c r="H31" s="497"/>
      <c r="I31" s="497"/>
      <c r="J31" s="497"/>
      <c r="K31" s="497"/>
      <c r="L31" s="497"/>
      <c r="M31" s="497"/>
      <c r="N31" s="497"/>
      <c r="O31" s="497"/>
      <c r="P31" s="498"/>
      <c r="Q31" s="51"/>
    </row>
    <row r="32" spans="1:20" ht="13.5" thickBot="1" x14ac:dyDescent="0.25">
      <c r="A32" s="51"/>
      <c r="B32" s="84" t="s">
        <v>4</v>
      </c>
      <c r="C32" s="533" t="s">
        <v>71</v>
      </c>
      <c r="D32" s="531"/>
      <c r="E32" s="531"/>
      <c r="F32" s="531"/>
      <c r="G32" s="531"/>
      <c r="H32" s="531"/>
      <c r="I32" s="531"/>
      <c r="J32" s="531"/>
      <c r="K32" s="531"/>
      <c r="L32" s="531"/>
      <c r="M32" s="531"/>
      <c r="N32" s="531"/>
      <c r="O32" s="531"/>
      <c r="P32" s="532"/>
      <c r="Q32" s="51"/>
    </row>
    <row r="33" spans="1:17" ht="4.5" customHeight="1" thickBot="1" x14ac:dyDescent="0.25">
      <c r="A33" s="51"/>
      <c r="B33" s="496"/>
      <c r="C33" s="497"/>
      <c r="D33" s="497"/>
      <c r="E33" s="497"/>
      <c r="F33" s="497"/>
      <c r="G33" s="497"/>
      <c r="H33" s="497"/>
      <c r="I33" s="497"/>
      <c r="J33" s="497"/>
      <c r="K33" s="497"/>
      <c r="L33" s="497"/>
      <c r="M33" s="497"/>
      <c r="N33" s="497"/>
      <c r="O33" s="497"/>
      <c r="P33" s="498"/>
      <c r="Q33" s="51"/>
    </row>
    <row r="34" spans="1:17" ht="13.5" thickBot="1" x14ac:dyDescent="0.25">
      <c r="A34" s="51"/>
      <c r="B34" s="84" t="s">
        <v>23</v>
      </c>
      <c r="C34" s="533" t="s">
        <v>71</v>
      </c>
      <c r="D34" s="531"/>
      <c r="E34" s="531"/>
      <c r="F34" s="531"/>
      <c r="G34" s="531"/>
      <c r="H34" s="531"/>
      <c r="I34" s="531"/>
      <c r="J34" s="531"/>
      <c r="K34" s="531"/>
      <c r="L34" s="531"/>
      <c r="M34" s="531"/>
      <c r="N34" s="531"/>
      <c r="O34" s="531"/>
      <c r="P34" s="532"/>
      <c r="Q34" s="51"/>
    </row>
    <row r="35" spans="1:17" ht="4.5" customHeight="1" thickBot="1" x14ac:dyDescent="0.25">
      <c r="A35" s="51"/>
      <c r="B35" s="484"/>
      <c r="C35" s="485"/>
      <c r="D35" s="485"/>
      <c r="E35" s="485"/>
      <c r="F35" s="485"/>
      <c r="G35" s="485"/>
      <c r="H35" s="485"/>
      <c r="I35" s="485"/>
      <c r="J35" s="485"/>
      <c r="K35" s="485"/>
      <c r="L35" s="485"/>
      <c r="M35" s="485"/>
      <c r="N35" s="485"/>
      <c r="O35" s="485"/>
      <c r="P35" s="486"/>
      <c r="Q35" s="51"/>
    </row>
    <row r="36" spans="1:17" ht="16.5" customHeight="1" thickBot="1" x14ac:dyDescent="0.25">
      <c r="A36" s="51"/>
      <c r="B36" s="84" t="s">
        <v>64</v>
      </c>
      <c r="C36" s="530" t="s">
        <v>71</v>
      </c>
      <c r="D36" s="531"/>
      <c r="E36" s="531"/>
      <c r="F36" s="531"/>
      <c r="G36" s="531"/>
      <c r="H36" s="531"/>
      <c r="I36" s="531"/>
      <c r="J36" s="531"/>
      <c r="K36" s="531"/>
      <c r="L36" s="531"/>
      <c r="M36" s="531"/>
      <c r="N36" s="531"/>
      <c r="O36" s="531"/>
      <c r="P36" s="532"/>
      <c r="Q36" s="51"/>
    </row>
    <row r="37" spans="1:17" ht="4.5" customHeight="1" thickBot="1" x14ac:dyDescent="0.25">
      <c r="A37" s="51"/>
      <c r="B37" s="87"/>
      <c r="C37" s="87"/>
      <c r="D37" s="87"/>
      <c r="E37" s="87"/>
      <c r="F37" s="87"/>
      <c r="G37" s="87"/>
      <c r="H37" s="87"/>
      <c r="I37" s="87"/>
      <c r="J37" s="87"/>
      <c r="K37" s="87"/>
      <c r="L37" s="87"/>
      <c r="M37" s="87"/>
      <c r="N37" s="87"/>
      <c r="O37" s="87"/>
      <c r="P37" s="87"/>
      <c r="Q37" s="51"/>
    </row>
    <row r="38" spans="1:17" ht="13.5" thickBot="1" x14ac:dyDescent="0.25">
      <c r="A38" s="51"/>
      <c r="B38" s="534" t="s">
        <v>17</v>
      </c>
      <c r="C38" s="535"/>
      <c r="D38" s="535"/>
      <c r="E38" s="535"/>
      <c r="F38" s="535"/>
      <c r="G38" s="535"/>
      <c r="H38" s="535"/>
      <c r="I38" s="535"/>
      <c r="J38" s="535"/>
      <c r="K38" s="535"/>
      <c r="L38" s="535"/>
      <c r="M38" s="535"/>
      <c r="N38" s="535"/>
      <c r="O38" s="536"/>
      <c r="P38" s="537"/>
      <c r="Q38" s="51"/>
    </row>
    <row r="39" spans="1:17" x14ac:dyDescent="0.2">
      <c r="A39" s="51"/>
      <c r="B39" s="88" t="s">
        <v>22</v>
      </c>
      <c r="C39" s="534" t="s">
        <v>18</v>
      </c>
      <c r="D39" s="535"/>
      <c r="E39" s="535"/>
      <c r="F39" s="535"/>
      <c r="G39" s="537"/>
      <c r="H39" s="534" t="s">
        <v>7</v>
      </c>
      <c r="I39" s="535"/>
      <c r="J39" s="535"/>
      <c r="K39" s="535"/>
      <c r="L39" s="537"/>
      <c r="M39" s="534" t="s">
        <v>19</v>
      </c>
      <c r="N39" s="535"/>
      <c r="O39" s="536"/>
      <c r="P39" s="537"/>
      <c r="Q39" s="51"/>
    </row>
    <row r="40" spans="1:17" ht="30" customHeight="1" x14ac:dyDescent="0.2">
      <c r="A40" s="51"/>
      <c r="B40" s="62" t="s">
        <v>213</v>
      </c>
      <c r="C40" s="643" t="s">
        <v>215</v>
      </c>
      <c r="D40" s="644"/>
      <c r="E40" s="644"/>
      <c r="F40" s="644"/>
      <c r="G40" s="645"/>
      <c r="H40" s="646" t="s">
        <v>182</v>
      </c>
      <c r="I40" s="646"/>
      <c r="J40" s="646"/>
      <c r="K40" s="646"/>
      <c r="L40" s="646"/>
      <c r="M40" s="646" t="s">
        <v>299</v>
      </c>
      <c r="N40" s="646"/>
      <c r="O40" s="646"/>
      <c r="P40" s="647"/>
      <c r="Q40" s="51"/>
    </row>
    <row r="41" spans="1:17" ht="30" customHeight="1" x14ac:dyDescent="0.2">
      <c r="A41" s="51"/>
      <c r="B41" s="63" t="s">
        <v>214</v>
      </c>
      <c r="C41" s="643" t="s">
        <v>215</v>
      </c>
      <c r="D41" s="644"/>
      <c r="E41" s="644"/>
      <c r="F41" s="644"/>
      <c r="G41" s="645"/>
      <c r="H41" s="646" t="s">
        <v>182</v>
      </c>
      <c r="I41" s="646"/>
      <c r="J41" s="646"/>
      <c r="K41" s="646"/>
      <c r="L41" s="646"/>
      <c r="M41" s="646" t="s">
        <v>299</v>
      </c>
      <c r="N41" s="646"/>
      <c r="O41" s="646"/>
      <c r="P41" s="647"/>
      <c r="Q41" s="51"/>
    </row>
    <row r="42" spans="1:17" ht="13.5" customHeight="1" x14ac:dyDescent="0.2">
      <c r="A42" s="51"/>
      <c r="B42" s="89"/>
      <c r="C42" s="553"/>
      <c r="D42" s="553"/>
      <c r="E42" s="553"/>
      <c r="F42" s="553"/>
      <c r="G42" s="553"/>
      <c r="H42" s="553"/>
      <c r="I42" s="553"/>
      <c r="J42" s="553"/>
      <c r="K42" s="553"/>
      <c r="L42" s="553"/>
      <c r="M42" s="553"/>
      <c r="N42" s="553"/>
      <c r="O42" s="553"/>
      <c r="P42" s="554"/>
      <c r="Q42" s="51"/>
    </row>
    <row r="43" spans="1:17" ht="12.75" customHeight="1" x14ac:dyDescent="0.2">
      <c r="A43" s="51"/>
      <c r="B43" s="89"/>
      <c r="C43" s="553"/>
      <c r="D43" s="553"/>
      <c r="E43" s="553"/>
      <c r="F43" s="553"/>
      <c r="G43" s="553"/>
      <c r="H43" s="553"/>
      <c r="I43" s="553"/>
      <c r="J43" s="553"/>
      <c r="K43" s="553"/>
      <c r="L43" s="553"/>
      <c r="M43" s="553"/>
      <c r="N43" s="553"/>
      <c r="O43" s="553"/>
      <c r="P43" s="554"/>
      <c r="Q43" s="51"/>
    </row>
    <row r="44" spans="1:17" ht="11.25" customHeight="1" thickBot="1" x14ac:dyDescent="0.25">
      <c r="A44" s="51"/>
      <c r="B44" s="90"/>
      <c r="C44" s="561"/>
      <c r="D44" s="561"/>
      <c r="E44" s="561"/>
      <c r="F44" s="561"/>
      <c r="G44" s="561"/>
      <c r="H44" s="561"/>
      <c r="I44" s="561"/>
      <c r="J44" s="561"/>
      <c r="K44" s="561"/>
      <c r="L44" s="561"/>
      <c r="M44" s="561"/>
      <c r="N44" s="561"/>
      <c r="O44" s="561"/>
      <c r="P44" s="562"/>
      <c r="Q44" s="51"/>
    </row>
    <row r="45" spans="1:17" ht="4.5" customHeight="1" thickBot="1" x14ac:dyDescent="0.25">
      <c r="A45" s="51"/>
      <c r="B45" s="91"/>
      <c r="C45" s="91"/>
      <c r="D45" s="91"/>
      <c r="E45" s="91"/>
      <c r="F45" s="91"/>
      <c r="G45" s="91"/>
      <c r="H45" s="91"/>
      <c r="I45" s="91"/>
      <c r="J45" s="91"/>
      <c r="K45" s="91"/>
      <c r="L45" s="91"/>
      <c r="M45" s="91"/>
      <c r="N45" s="91"/>
      <c r="O45" s="91"/>
      <c r="P45" s="91"/>
      <c r="Q45" s="51"/>
    </row>
    <row r="46" spans="1:17" ht="13.5" customHeight="1" thickBot="1" x14ac:dyDescent="0.3">
      <c r="A46" s="51"/>
      <c r="B46" s="563" t="s">
        <v>8</v>
      </c>
      <c r="C46" s="564"/>
      <c r="D46" s="564"/>
      <c r="E46" s="564"/>
      <c r="F46" s="564"/>
      <c r="G46" s="564"/>
      <c r="H46" s="564"/>
      <c r="I46" s="564"/>
      <c r="J46" s="564"/>
      <c r="K46" s="564"/>
      <c r="L46" s="564"/>
      <c r="M46" s="564"/>
      <c r="N46" s="564"/>
      <c r="O46" s="564"/>
      <c r="P46" s="565"/>
      <c r="Q46" s="51"/>
    </row>
    <row r="47" spans="1:17" ht="4.5" customHeight="1" thickBot="1" x14ac:dyDescent="0.25">
      <c r="A47" s="51"/>
      <c r="B47" s="92"/>
      <c r="C47" s="87"/>
      <c r="D47" s="87"/>
      <c r="E47" s="87"/>
      <c r="F47" s="87"/>
      <c r="G47" s="87"/>
      <c r="H47" s="87"/>
      <c r="I47" s="87"/>
      <c r="J47" s="87"/>
      <c r="K47" s="87"/>
      <c r="L47" s="87"/>
      <c r="M47" s="87"/>
      <c r="N47" s="87"/>
      <c r="O47" s="87"/>
      <c r="P47" s="93"/>
      <c r="Q47" s="51"/>
    </row>
    <row r="48" spans="1:17" x14ac:dyDescent="0.2">
      <c r="A48" s="51"/>
      <c r="B48" s="566" t="s">
        <v>20</v>
      </c>
      <c r="C48" s="64" t="s">
        <v>9</v>
      </c>
      <c r="D48" s="65" t="s">
        <v>149</v>
      </c>
      <c r="E48" s="65" t="s">
        <v>150</v>
      </c>
      <c r="F48" s="65" t="s">
        <v>151</v>
      </c>
      <c r="G48" s="65" t="s">
        <v>152</v>
      </c>
      <c r="H48" s="65" t="s">
        <v>153</v>
      </c>
      <c r="I48" s="65" t="s">
        <v>154</v>
      </c>
      <c r="J48" s="65" t="s">
        <v>155</v>
      </c>
      <c r="K48" s="65" t="s">
        <v>156</v>
      </c>
      <c r="L48" s="65" t="s">
        <v>157</v>
      </c>
      <c r="M48" s="65" t="s">
        <v>158</v>
      </c>
      <c r="N48" s="65" t="s">
        <v>159</v>
      </c>
      <c r="O48" s="65" t="s">
        <v>160</v>
      </c>
      <c r="P48" s="66" t="s">
        <v>10</v>
      </c>
      <c r="Q48" s="51"/>
    </row>
    <row r="49" spans="1:17" ht="13.5" thickBot="1" x14ac:dyDescent="0.25">
      <c r="A49" s="51"/>
      <c r="B49" s="567"/>
      <c r="C49" s="67" t="s">
        <v>10</v>
      </c>
      <c r="D49" s="68"/>
      <c r="E49" s="68"/>
      <c r="F49" s="247">
        <f>RegistroNivel!D10</f>
        <v>0.12300000000000001</v>
      </c>
      <c r="G49" s="70"/>
      <c r="H49" s="70"/>
      <c r="I49" s="69">
        <f>+RegistroNivel!F10</f>
        <v>0.371</v>
      </c>
      <c r="J49" s="70"/>
      <c r="K49" s="70"/>
      <c r="L49" s="69">
        <f>+RegistroNivel!H10</f>
        <v>0.46899999999999997</v>
      </c>
      <c r="M49" s="70"/>
      <c r="N49" s="70"/>
      <c r="O49" s="69" t="str">
        <f>+RegistroNivel!J10</f>
        <v>0</v>
      </c>
      <c r="P49" s="137">
        <f>+RegistroNivel!L10</f>
        <v>0.32100000000000001</v>
      </c>
      <c r="Q49" s="51"/>
    </row>
    <row r="50" spans="1:17" ht="4.5" customHeight="1" thickBot="1" x14ac:dyDescent="0.25">
      <c r="A50" s="51"/>
      <c r="B50" s="94">
        <v>0.9</v>
      </c>
      <c r="C50" s="71"/>
      <c r="D50" s="71"/>
      <c r="E50" s="71"/>
      <c r="F50" s="149" t="str">
        <f>+$C$26</f>
        <v>Mayor o Igual a 10%</v>
      </c>
      <c r="G50" s="150"/>
      <c r="H50" s="150"/>
      <c r="I50" s="149" t="str">
        <f>+$C$26</f>
        <v>Mayor o Igual a 10%</v>
      </c>
      <c r="J50" s="71"/>
      <c r="K50" s="71"/>
      <c r="L50" s="149" t="str">
        <f>+$C$26</f>
        <v>Mayor o Igual a 10%</v>
      </c>
      <c r="M50" s="71"/>
      <c r="N50" s="71"/>
      <c r="O50" s="149" t="str">
        <f>+$C$26</f>
        <v>Mayor o Igual a 10%</v>
      </c>
      <c r="P50" s="149" t="str">
        <f>+$C$26</f>
        <v>Mayor o Igual a 10%</v>
      </c>
      <c r="Q50" s="51"/>
    </row>
    <row r="51" spans="1:17" ht="22.5" customHeight="1" thickBot="1" x14ac:dyDescent="0.25">
      <c r="A51" s="51"/>
      <c r="B51" s="568" t="s">
        <v>21</v>
      </c>
      <c r="C51" s="569"/>
      <c r="D51" s="569"/>
      <c r="E51" s="569"/>
      <c r="F51" s="569"/>
      <c r="G51" s="569"/>
      <c r="H51" s="569"/>
      <c r="I51" s="569"/>
      <c r="J51" s="569"/>
      <c r="K51" s="569"/>
      <c r="L51" s="569"/>
      <c r="M51" s="569"/>
      <c r="N51" s="569"/>
      <c r="O51" s="569"/>
      <c r="P51" s="570"/>
      <c r="Q51" s="51"/>
    </row>
    <row r="52" spans="1:17" x14ac:dyDescent="0.2">
      <c r="A52" s="51"/>
      <c r="B52" s="576"/>
      <c r="C52" s="577"/>
      <c r="D52" s="577"/>
      <c r="E52" s="577"/>
      <c r="F52" s="577"/>
      <c r="G52" s="577"/>
      <c r="H52" s="577"/>
      <c r="I52" s="577"/>
      <c r="J52" s="577"/>
      <c r="K52" s="577"/>
      <c r="L52" s="577"/>
      <c r="M52" s="577"/>
      <c r="N52" s="577"/>
      <c r="O52" s="577"/>
      <c r="P52" s="578"/>
      <c r="Q52" s="51"/>
    </row>
    <row r="53" spans="1:17" x14ac:dyDescent="0.2">
      <c r="A53" s="51"/>
      <c r="B53" s="579"/>
      <c r="C53" s="580"/>
      <c r="D53" s="580"/>
      <c r="E53" s="580"/>
      <c r="F53" s="580"/>
      <c r="G53" s="580"/>
      <c r="H53" s="580"/>
      <c r="I53" s="580"/>
      <c r="J53" s="580"/>
      <c r="K53" s="580"/>
      <c r="L53" s="580"/>
      <c r="M53" s="580"/>
      <c r="N53" s="580"/>
      <c r="O53" s="580"/>
      <c r="P53" s="581"/>
      <c r="Q53" s="51"/>
    </row>
    <row r="54" spans="1:17" x14ac:dyDescent="0.2">
      <c r="A54" s="51"/>
      <c r="B54" s="579"/>
      <c r="C54" s="580"/>
      <c r="D54" s="580"/>
      <c r="E54" s="580"/>
      <c r="F54" s="580"/>
      <c r="G54" s="580"/>
      <c r="H54" s="580"/>
      <c r="I54" s="580"/>
      <c r="J54" s="580"/>
      <c r="K54" s="580"/>
      <c r="L54" s="580"/>
      <c r="M54" s="580"/>
      <c r="N54" s="580"/>
      <c r="O54" s="580"/>
      <c r="P54" s="581"/>
      <c r="Q54" s="51"/>
    </row>
    <row r="55" spans="1:17" x14ac:dyDescent="0.2">
      <c r="A55" s="51"/>
      <c r="B55" s="579"/>
      <c r="C55" s="580"/>
      <c r="D55" s="580"/>
      <c r="E55" s="580"/>
      <c r="F55" s="580"/>
      <c r="G55" s="580"/>
      <c r="H55" s="580"/>
      <c r="I55" s="580"/>
      <c r="J55" s="580"/>
      <c r="K55" s="580"/>
      <c r="L55" s="580"/>
      <c r="M55" s="580"/>
      <c r="N55" s="580"/>
      <c r="O55" s="580"/>
      <c r="P55" s="581"/>
      <c r="Q55" s="51"/>
    </row>
    <row r="56" spans="1:17" x14ac:dyDescent="0.2">
      <c r="A56" s="51"/>
      <c r="B56" s="579"/>
      <c r="C56" s="580"/>
      <c r="D56" s="580"/>
      <c r="E56" s="580"/>
      <c r="F56" s="580"/>
      <c r="G56" s="580"/>
      <c r="H56" s="580"/>
      <c r="I56" s="580"/>
      <c r="J56" s="580"/>
      <c r="K56" s="580"/>
      <c r="L56" s="580"/>
      <c r="M56" s="580"/>
      <c r="N56" s="580"/>
      <c r="O56" s="580"/>
      <c r="P56" s="581"/>
      <c r="Q56" s="51"/>
    </row>
    <row r="57" spans="1:17" x14ac:dyDescent="0.2">
      <c r="A57" s="51"/>
      <c r="B57" s="579"/>
      <c r="C57" s="580"/>
      <c r="D57" s="580"/>
      <c r="E57" s="580"/>
      <c r="F57" s="580"/>
      <c r="G57" s="580"/>
      <c r="H57" s="580"/>
      <c r="I57" s="580"/>
      <c r="J57" s="580"/>
      <c r="K57" s="580"/>
      <c r="L57" s="580"/>
      <c r="M57" s="580"/>
      <c r="N57" s="580"/>
      <c r="O57" s="580"/>
      <c r="P57" s="581"/>
      <c r="Q57" s="51"/>
    </row>
    <row r="58" spans="1:17" x14ac:dyDescent="0.2">
      <c r="A58" s="51"/>
      <c r="B58" s="579"/>
      <c r="C58" s="580"/>
      <c r="D58" s="580"/>
      <c r="E58" s="580"/>
      <c r="F58" s="580"/>
      <c r="G58" s="580"/>
      <c r="H58" s="580"/>
      <c r="I58" s="580"/>
      <c r="J58" s="580"/>
      <c r="K58" s="580"/>
      <c r="L58" s="580"/>
      <c r="M58" s="580"/>
      <c r="N58" s="580"/>
      <c r="O58" s="580"/>
      <c r="P58" s="581"/>
      <c r="Q58" s="51"/>
    </row>
    <row r="59" spans="1:17" x14ac:dyDescent="0.2">
      <c r="A59" s="51"/>
      <c r="B59" s="579"/>
      <c r="C59" s="580"/>
      <c r="D59" s="580"/>
      <c r="E59" s="580"/>
      <c r="F59" s="580"/>
      <c r="G59" s="580"/>
      <c r="H59" s="580"/>
      <c r="I59" s="580"/>
      <c r="J59" s="580"/>
      <c r="K59" s="580"/>
      <c r="L59" s="580"/>
      <c r="M59" s="580"/>
      <c r="N59" s="580"/>
      <c r="O59" s="580"/>
      <c r="P59" s="581"/>
      <c r="Q59" s="51"/>
    </row>
    <row r="60" spans="1:17" x14ac:dyDescent="0.2">
      <c r="A60" s="51"/>
      <c r="B60" s="579"/>
      <c r="C60" s="580"/>
      <c r="D60" s="580"/>
      <c r="E60" s="580"/>
      <c r="F60" s="580"/>
      <c r="G60" s="580"/>
      <c r="H60" s="580"/>
      <c r="I60" s="580"/>
      <c r="J60" s="580"/>
      <c r="K60" s="580"/>
      <c r="L60" s="580"/>
      <c r="M60" s="580"/>
      <c r="N60" s="580"/>
      <c r="O60" s="580"/>
      <c r="P60" s="581"/>
      <c r="Q60" s="51"/>
    </row>
    <row r="61" spans="1:17" x14ac:dyDescent="0.2">
      <c r="A61" s="51"/>
      <c r="B61" s="579"/>
      <c r="C61" s="580"/>
      <c r="D61" s="580"/>
      <c r="E61" s="580"/>
      <c r="F61" s="580"/>
      <c r="G61" s="580"/>
      <c r="H61" s="580"/>
      <c r="I61" s="580"/>
      <c r="J61" s="580"/>
      <c r="K61" s="580"/>
      <c r="L61" s="580"/>
      <c r="M61" s="580"/>
      <c r="N61" s="580"/>
      <c r="O61" s="580"/>
      <c r="P61" s="581"/>
      <c r="Q61" s="51"/>
    </row>
    <row r="62" spans="1:17" x14ac:dyDescent="0.2">
      <c r="A62" s="51"/>
      <c r="B62" s="579"/>
      <c r="C62" s="580"/>
      <c r="D62" s="580"/>
      <c r="E62" s="580"/>
      <c r="F62" s="580"/>
      <c r="G62" s="580"/>
      <c r="H62" s="580"/>
      <c r="I62" s="580"/>
      <c r="J62" s="580"/>
      <c r="K62" s="580"/>
      <c r="L62" s="580"/>
      <c r="M62" s="580"/>
      <c r="N62" s="580"/>
      <c r="O62" s="580"/>
      <c r="P62" s="581"/>
      <c r="Q62" s="51"/>
    </row>
    <row r="63" spans="1:17" x14ac:dyDescent="0.2">
      <c r="A63" s="51"/>
      <c r="B63" s="579"/>
      <c r="C63" s="580"/>
      <c r="D63" s="580"/>
      <c r="E63" s="580"/>
      <c r="F63" s="580"/>
      <c r="G63" s="580"/>
      <c r="H63" s="580"/>
      <c r="I63" s="580"/>
      <c r="J63" s="580"/>
      <c r="K63" s="580"/>
      <c r="L63" s="580"/>
      <c r="M63" s="580"/>
      <c r="N63" s="580"/>
      <c r="O63" s="580"/>
      <c r="P63" s="581"/>
      <c r="Q63" s="51"/>
    </row>
    <row r="64" spans="1:17" x14ac:dyDescent="0.2">
      <c r="A64" s="51"/>
      <c r="B64" s="579"/>
      <c r="C64" s="580"/>
      <c r="D64" s="580"/>
      <c r="E64" s="580"/>
      <c r="F64" s="580"/>
      <c r="G64" s="580"/>
      <c r="H64" s="580"/>
      <c r="I64" s="580"/>
      <c r="J64" s="580"/>
      <c r="K64" s="580"/>
      <c r="L64" s="580"/>
      <c r="M64" s="580"/>
      <c r="N64" s="580"/>
      <c r="O64" s="580"/>
      <c r="P64" s="581"/>
      <c r="Q64" s="51"/>
    </row>
    <row r="65" spans="1:19" x14ac:dyDescent="0.2">
      <c r="A65" s="51"/>
      <c r="B65" s="579"/>
      <c r="C65" s="580"/>
      <c r="D65" s="580"/>
      <c r="E65" s="580"/>
      <c r="F65" s="580"/>
      <c r="G65" s="580"/>
      <c r="H65" s="580"/>
      <c r="I65" s="580"/>
      <c r="J65" s="580"/>
      <c r="K65" s="580"/>
      <c r="L65" s="580"/>
      <c r="M65" s="580"/>
      <c r="N65" s="580"/>
      <c r="O65" s="580"/>
      <c r="P65" s="581"/>
      <c r="Q65" s="51"/>
    </row>
    <row r="66" spans="1:19" x14ac:dyDescent="0.2">
      <c r="A66" s="51"/>
      <c r="B66" s="579"/>
      <c r="C66" s="580"/>
      <c r="D66" s="580"/>
      <c r="E66" s="580"/>
      <c r="F66" s="580"/>
      <c r="G66" s="580"/>
      <c r="H66" s="580"/>
      <c r="I66" s="580"/>
      <c r="J66" s="580"/>
      <c r="K66" s="580"/>
      <c r="L66" s="580"/>
      <c r="M66" s="580"/>
      <c r="N66" s="580"/>
      <c r="O66" s="580"/>
      <c r="P66" s="581"/>
      <c r="Q66" s="51"/>
    </row>
    <row r="67" spans="1:19" ht="13.5" thickBot="1" x14ac:dyDescent="0.25">
      <c r="A67" s="51"/>
      <c r="B67" s="582"/>
      <c r="C67" s="583"/>
      <c r="D67" s="583"/>
      <c r="E67" s="583"/>
      <c r="F67" s="583"/>
      <c r="G67" s="583"/>
      <c r="H67" s="583"/>
      <c r="I67" s="583"/>
      <c r="J67" s="583"/>
      <c r="K67" s="583"/>
      <c r="L67" s="583"/>
      <c r="M67" s="583"/>
      <c r="N67" s="583"/>
      <c r="O67" s="583"/>
      <c r="P67" s="584"/>
      <c r="Q67" s="51"/>
    </row>
    <row r="68" spans="1:19" s="52" customFormat="1" ht="4.5" customHeight="1" thickBot="1" x14ac:dyDescent="0.25">
      <c r="A68" s="585"/>
      <c r="B68" s="585"/>
      <c r="C68" s="585"/>
      <c r="D68" s="585"/>
      <c r="E68" s="585"/>
      <c r="F68" s="585"/>
      <c r="G68" s="585"/>
      <c r="H68" s="585"/>
      <c r="I68" s="585"/>
      <c r="J68" s="585"/>
      <c r="K68" s="585"/>
      <c r="L68" s="585"/>
      <c r="M68" s="585"/>
      <c r="N68" s="585"/>
      <c r="O68" s="585"/>
      <c r="P68" s="585"/>
      <c r="Q68" s="585"/>
      <c r="S68" s="97"/>
    </row>
    <row r="69" spans="1:19" ht="15" customHeight="1" x14ac:dyDescent="0.2">
      <c r="A69" s="51"/>
      <c r="B69" s="634" t="s">
        <v>5</v>
      </c>
      <c r="C69" s="628" t="s">
        <v>185</v>
      </c>
      <c r="D69" s="629"/>
      <c r="E69" s="629"/>
      <c r="F69" s="629"/>
      <c r="G69" s="629"/>
      <c r="H69" s="629"/>
      <c r="I69" s="629"/>
      <c r="J69" s="629"/>
      <c r="K69" s="629"/>
      <c r="L69" s="629"/>
      <c r="M69" s="629"/>
      <c r="N69" s="629"/>
      <c r="O69" s="629"/>
      <c r="P69" s="630"/>
      <c r="Q69" s="51"/>
    </row>
    <row r="70" spans="1:19" ht="147" customHeight="1" thickBot="1" x14ac:dyDescent="0.25">
      <c r="A70" s="51"/>
      <c r="B70" s="635"/>
      <c r="C70" s="637" t="s">
        <v>340</v>
      </c>
      <c r="D70" s="638"/>
      <c r="E70" s="638"/>
      <c r="F70" s="638"/>
      <c r="G70" s="638"/>
      <c r="H70" s="638"/>
      <c r="I70" s="638"/>
      <c r="J70" s="638"/>
      <c r="K70" s="638"/>
      <c r="L70" s="638"/>
      <c r="M70" s="638"/>
      <c r="N70" s="638"/>
      <c r="O70" s="638"/>
      <c r="P70" s="639"/>
      <c r="Q70" s="51"/>
    </row>
    <row r="71" spans="1:19" ht="26.25" customHeight="1" x14ac:dyDescent="0.2">
      <c r="A71" s="51"/>
      <c r="B71" s="635"/>
      <c r="C71" s="628" t="s">
        <v>186</v>
      </c>
      <c r="D71" s="629"/>
      <c r="E71" s="629"/>
      <c r="F71" s="629"/>
      <c r="G71" s="629"/>
      <c r="H71" s="629"/>
      <c r="I71" s="629"/>
      <c r="J71" s="629"/>
      <c r="K71" s="629"/>
      <c r="L71" s="629"/>
      <c r="M71" s="629"/>
      <c r="N71" s="629"/>
      <c r="O71" s="629"/>
      <c r="P71" s="630"/>
      <c r="Q71" s="51"/>
    </row>
    <row r="72" spans="1:19" ht="175.5" customHeight="1" thickBot="1" x14ac:dyDescent="0.25">
      <c r="A72" s="51"/>
      <c r="B72" s="635"/>
      <c r="C72" s="637" t="s">
        <v>341</v>
      </c>
      <c r="D72" s="638"/>
      <c r="E72" s="638"/>
      <c r="F72" s="638"/>
      <c r="G72" s="638"/>
      <c r="H72" s="638"/>
      <c r="I72" s="638"/>
      <c r="J72" s="638"/>
      <c r="K72" s="638"/>
      <c r="L72" s="638"/>
      <c r="M72" s="638"/>
      <c r="N72" s="638"/>
      <c r="O72" s="638"/>
      <c r="P72" s="639"/>
      <c r="Q72" s="51"/>
    </row>
    <row r="73" spans="1:19" ht="15" customHeight="1" x14ac:dyDescent="0.2">
      <c r="A73" s="51"/>
      <c r="B73" s="635"/>
      <c r="C73" s="628" t="s">
        <v>187</v>
      </c>
      <c r="D73" s="629"/>
      <c r="E73" s="629"/>
      <c r="F73" s="629"/>
      <c r="G73" s="629"/>
      <c r="H73" s="629"/>
      <c r="I73" s="629"/>
      <c r="J73" s="629"/>
      <c r="K73" s="629"/>
      <c r="L73" s="629"/>
      <c r="M73" s="629"/>
      <c r="N73" s="629"/>
      <c r="O73" s="629"/>
      <c r="P73" s="630"/>
      <c r="Q73" s="51"/>
    </row>
    <row r="74" spans="1:19" ht="176.25" customHeight="1" thickBot="1" x14ac:dyDescent="0.25">
      <c r="A74" s="51"/>
      <c r="B74" s="635"/>
      <c r="C74" s="631" t="s">
        <v>342</v>
      </c>
      <c r="D74" s="632"/>
      <c r="E74" s="632"/>
      <c r="F74" s="632"/>
      <c r="G74" s="632"/>
      <c r="H74" s="632"/>
      <c r="I74" s="632"/>
      <c r="J74" s="632"/>
      <c r="K74" s="632"/>
      <c r="L74" s="632"/>
      <c r="M74" s="632"/>
      <c r="N74" s="632"/>
      <c r="O74" s="632"/>
      <c r="P74" s="633"/>
      <c r="Q74" s="51"/>
    </row>
    <row r="75" spans="1:19" ht="15" customHeight="1" x14ac:dyDescent="0.2">
      <c r="A75" s="51"/>
      <c r="B75" s="635"/>
      <c r="C75" s="628" t="s">
        <v>188</v>
      </c>
      <c r="D75" s="629"/>
      <c r="E75" s="629"/>
      <c r="F75" s="629"/>
      <c r="G75" s="629"/>
      <c r="H75" s="629"/>
      <c r="I75" s="629"/>
      <c r="J75" s="629"/>
      <c r="K75" s="629"/>
      <c r="L75" s="629"/>
      <c r="M75" s="629"/>
      <c r="N75" s="629"/>
      <c r="O75" s="629"/>
      <c r="P75" s="630"/>
      <c r="Q75" s="51"/>
    </row>
    <row r="76" spans="1:19" ht="158.25" customHeight="1" thickBot="1" x14ac:dyDescent="0.25">
      <c r="A76" s="51"/>
      <c r="B76" s="636"/>
      <c r="C76" s="631"/>
      <c r="D76" s="632"/>
      <c r="E76" s="632"/>
      <c r="F76" s="632"/>
      <c r="G76" s="632"/>
      <c r="H76" s="632"/>
      <c r="I76" s="632"/>
      <c r="J76" s="632"/>
      <c r="K76" s="632"/>
      <c r="L76" s="632"/>
      <c r="M76" s="632"/>
      <c r="N76" s="632"/>
      <c r="O76" s="632"/>
      <c r="P76" s="633"/>
      <c r="Q76" s="51"/>
    </row>
    <row r="77" spans="1:19" ht="30.75" customHeight="1" thickBot="1" x14ac:dyDescent="0.25">
      <c r="A77" s="51"/>
      <c r="B77" s="288" t="s">
        <v>63</v>
      </c>
      <c r="C77" s="648" t="s">
        <v>183</v>
      </c>
      <c r="D77" s="649"/>
      <c r="E77" s="649"/>
      <c r="F77" s="649"/>
      <c r="G77" s="649"/>
      <c r="H77" s="649"/>
      <c r="I77" s="649"/>
      <c r="J77" s="649"/>
      <c r="K77" s="649"/>
      <c r="L77" s="649"/>
      <c r="M77" s="649"/>
      <c r="N77" s="649"/>
      <c r="O77" s="649"/>
      <c r="P77" s="650"/>
      <c r="Q77" s="51"/>
    </row>
    <row r="78" spans="1:19" ht="27.75" customHeight="1" thickBot="1" x14ac:dyDescent="0.25">
      <c r="A78" s="51"/>
      <c r="B78" s="288" t="s">
        <v>84</v>
      </c>
      <c r="C78" s="651" t="s">
        <v>85</v>
      </c>
      <c r="D78" s="651"/>
      <c r="E78" s="651"/>
      <c r="F78" s="651"/>
      <c r="G78" s="651"/>
      <c r="H78" s="651"/>
      <c r="I78" s="651"/>
      <c r="J78" s="651"/>
      <c r="K78" s="651"/>
      <c r="L78" s="651"/>
      <c r="M78" s="651"/>
      <c r="N78" s="651"/>
      <c r="O78" s="651"/>
      <c r="P78" s="652"/>
      <c r="Q78" s="51"/>
    </row>
    <row r="81" spans="3:19" x14ac:dyDescent="0.2">
      <c r="C81" s="54"/>
    </row>
    <row r="82" spans="3:19" hidden="1" x14ac:dyDescent="0.2">
      <c r="C82" s="49">
        <v>2018</v>
      </c>
    </row>
    <row r="83" spans="3:19" hidden="1" x14ac:dyDescent="0.2">
      <c r="C83" s="49">
        <v>2019</v>
      </c>
    </row>
    <row r="89" spans="3:19" s="50" customFormat="1" x14ac:dyDescent="0.2">
      <c r="S89" s="95"/>
    </row>
    <row r="90" spans="3:19" s="50" customFormat="1" x14ac:dyDescent="0.2">
      <c r="S90" s="95"/>
    </row>
    <row r="91" spans="3:19" s="50" customFormat="1" x14ac:dyDescent="0.2">
      <c r="S91" s="95"/>
    </row>
    <row r="92" spans="3:19" s="50" customFormat="1" x14ac:dyDescent="0.2">
      <c r="S92" s="95"/>
    </row>
    <row r="93" spans="3:19" s="50" customFormat="1" x14ac:dyDescent="0.2">
      <c r="S93" s="95"/>
    </row>
    <row r="94" spans="3:19" s="50" customFormat="1" x14ac:dyDescent="0.2">
      <c r="S94" s="95"/>
    </row>
    <row r="95" spans="3:19" s="50" customFormat="1" x14ac:dyDescent="0.2">
      <c r="D95" s="114"/>
      <c r="E95" s="114"/>
      <c r="F95" s="114"/>
      <c r="G95" s="114"/>
      <c r="H95" s="114"/>
      <c r="I95" s="114"/>
      <c r="S95" s="95"/>
    </row>
    <row r="96" spans="3:19" s="50" customFormat="1" x14ac:dyDescent="0.2">
      <c r="D96" s="114"/>
      <c r="E96" s="114"/>
      <c r="F96" s="114"/>
      <c r="G96" s="114"/>
      <c r="H96" s="114"/>
      <c r="I96" s="114"/>
      <c r="S96" s="95"/>
    </row>
    <row r="97" spans="2:19" s="50" customFormat="1" x14ac:dyDescent="0.2">
      <c r="B97" s="114"/>
      <c r="C97" s="114"/>
      <c r="D97" s="114"/>
      <c r="E97" s="114"/>
      <c r="F97" s="114"/>
      <c r="G97" s="114"/>
      <c r="H97" s="114"/>
      <c r="I97" s="114"/>
      <c r="S97" s="95"/>
    </row>
    <row r="98" spans="2:19" s="50" customFormat="1" x14ac:dyDescent="0.2">
      <c r="S98" s="95"/>
    </row>
    <row r="99" spans="2:19" s="50" customFormat="1" x14ac:dyDescent="0.2">
      <c r="S99" s="95"/>
    </row>
    <row r="100" spans="2:19" s="50" customFormat="1" x14ac:dyDescent="0.2">
      <c r="S100" s="95"/>
    </row>
    <row r="101" spans="2:19" s="50" customFormat="1" x14ac:dyDescent="0.2">
      <c r="S101" s="95"/>
    </row>
    <row r="102" spans="2:19" s="50" customFormat="1" x14ac:dyDescent="0.2">
      <c r="S102" s="95"/>
    </row>
    <row r="103" spans="2:19" s="50" customFormat="1" x14ac:dyDescent="0.2">
      <c r="Q103" s="55" t="s">
        <v>69</v>
      </c>
      <c r="S103" s="95"/>
    </row>
    <row r="104" spans="2:19" s="50" customFormat="1" x14ac:dyDescent="0.2">
      <c r="B104" s="55"/>
      <c r="C104" s="55"/>
      <c r="Q104" s="55" t="s">
        <v>70</v>
      </c>
      <c r="S104" s="95"/>
    </row>
    <row r="105" spans="2:19" s="50" customFormat="1" x14ac:dyDescent="0.2">
      <c r="B105" s="55"/>
      <c r="C105" s="55"/>
      <c r="Q105" s="55" t="s">
        <v>72</v>
      </c>
      <c r="S105" s="95"/>
    </row>
    <row r="106" spans="2:19" s="50" customFormat="1" x14ac:dyDescent="0.2">
      <c r="B106" s="55"/>
      <c r="C106" s="55"/>
      <c r="Q106" s="55" t="s">
        <v>71</v>
      </c>
      <c r="S106" s="95"/>
    </row>
    <row r="107" spans="2:19" s="50" customFormat="1" x14ac:dyDescent="0.2">
      <c r="C107" s="55"/>
      <c r="M107" s="55"/>
      <c r="Q107" s="55" t="s">
        <v>73</v>
      </c>
      <c r="S107" s="95"/>
    </row>
    <row r="108" spans="2:19" s="50" customFormat="1" x14ac:dyDescent="0.2">
      <c r="C108" s="55"/>
      <c r="N108" s="50" t="s">
        <v>67</v>
      </c>
      <c r="Q108" s="55" t="s">
        <v>74</v>
      </c>
      <c r="S108" s="95"/>
    </row>
    <row r="109" spans="2:19" s="50" customFormat="1" x14ac:dyDescent="0.2">
      <c r="C109" s="55"/>
      <c r="S109" s="95"/>
    </row>
    <row r="110" spans="2:19" s="50" customFormat="1" x14ac:dyDescent="0.2">
      <c r="C110" s="55"/>
      <c r="S110" s="95"/>
    </row>
    <row r="111" spans="2:19" s="50" customFormat="1" x14ac:dyDescent="0.2">
      <c r="S111" s="95"/>
    </row>
    <row r="112" spans="2:19" s="50" customFormat="1" x14ac:dyDescent="0.2">
      <c r="S112" s="95"/>
    </row>
    <row r="113" spans="2:19" s="50" customFormat="1" x14ac:dyDescent="0.2">
      <c r="Q113" s="55">
        <v>2015</v>
      </c>
      <c r="S113" s="95"/>
    </row>
    <row r="114" spans="2:19" s="50" customFormat="1" ht="12.75" customHeight="1" x14ac:dyDescent="0.2">
      <c r="Q114" s="55">
        <v>2016</v>
      </c>
      <c r="S114" s="95"/>
    </row>
    <row r="115" spans="2:19" s="50" customFormat="1" x14ac:dyDescent="0.2">
      <c r="Q115" s="55">
        <v>2017</v>
      </c>
      <c r="S115" s="95"/>
    </row>
    <row r="116" spans="2:19" s="50" customFormat="1" x14ac:dyDescent="0.2">
      <c r="Q116" s="55">
        <v>2018</v>
      </c>
      <c r="S116" s="95"/>
    </row>
    <row r="117" spans="2:19" s="50" customFormat="1" x14ac:dyDescent="0.2">
      <c r="S117" s="95"/>
    </row>
    <row r="118" spans="2:19" s="50" customFormat="1" x14ac:dyDescent="0.2">
      <c r="S118" s="95"/>
    </row>
    <row r="119" spans="2:19" s="50" customFormat="1" x14ac:dyDescent="0.2">
      <c r="B119" s="57"/>
      <c r="S119" s="95"/>
    </row>
    <row r="120" spans="2:19" s="50" customFormat="1" x14ac:dyDescent="0.2">
      <c r="B120" s="57"/>
      <c r="S120" s="95"/>
    </row>
    <row r="121" spans="2:19" s="50" customFormat="1" x14ac:dyDescent="0.2">
      <c r="B121" s="57"/>
      <c r="S121" s="95"/>
    </row>
    <row r="122" spans="2:19" s="50" customFormat="1" x14ac:dyDescent="0.2">
      <c r="B122" s="57"/>
      <c r="S122" s="95"/>
    </row>
    <row r="123" spans="2:19" s="50" customFormat="1" x14ac:dyDescent="0.2">
      <c r="B123" s="57"/>
      <c r="S123" s="95"/>
    </row>
    <row r="124" spans="2:19" s="50" customFormat="1" x14ac:dyDescent="0.2">
      <c r="B124" s="57"/>
      <c r="S124" s="95"/>
    </row>
    <row r="125" spans="2:19" s="50" customFormat="1" x14ac:dyDescent="0.2">
      <c r="B125" s="57"/>
      <c r="S125" s="95"/>
    </row>
    <row r="126" spans="2:19" s="50" customFormat="1" x14ac:dyDescent="0.2">
      <c r="B126" s="58"/>
      <c r="S126" s="95"/>
    </row>
    <row r="127" spans="2:19" s="50" customFormat="1" x14ac:dyDescent="0.2">
      <c r="B127" s="58"/>
      <c r="S127" s="95"/>
    </row>
    <row r="128" spans="2:19" s="50" customFormat="1" x14ac:dyDescent="0.2">
      <c r="S128" s="95"/>
    </row>
    <row r="129" spans="2:20" s="50" customFormat="1" x14ac:dyDescent="0.2">
      <c r="B129" s="248" t="s">
        <v>321</v>
      </c>
      <c r="S129" s="95"/>
    </row>
    <row r="130" spans="2:20" s="50" customFormat="1" x14ac:dyDescent="0.2">
      <c r="B130" s="248" t="s">
        <v>315</v>
      </c>
      <c r="S130" s="95"/>
    </row>
    <row r="131" spans="2:20" s="50" customFormat="1" x14ac:dyDescent="0.2">
      <c r="B131" s="248" t="s">
        <v>316</v>
      </c>
      <c r="S131" s="95"/>
    </row>
    <row r="132" spans="2:20" s="50" customFormat="1" x14ac:dyDescent="0.2">
      <c r="B132" s="248" t="s">
        <v>317</v>
      </c>
      <c r="S132" s="95"/>
    </row>
    <row r="133" spans="2:20" s="50" customFormat="1" ht="15.75" customHeight="1" x14ac:dyDescent="0.2">
      <c r="B133" s="249" t="s">
        <v>318</v>
      </c>
      <c r="S133" s="95"/>
    </row>
    <row r="134" spans="2:20" s="50" customFormat="1" ht="15.75" customHeight="1" x14ac:dyDescent="0.2">
      <c r="B134" s="59" t="s">
        <v>319</v>
      </c>
      <c r="S134" s="95"/>
    </row>
    <row r="135" spans="2:20" s="50" customFormat="1" ht="14.25" customHeight="1" x14ac:dyDescent="0.2">
      <c r="B135" s="59" t="s">
        <v>320</v>
      </c>
      <c r="S135" s="95"/>
    </row>
    <row r="136" spans="2:20" s="50" customFormat="1" x14ac:dyDescent="0.2">
      <c r="B136" s="59"/>
      <c r="S136" s="95"/>
    </row>
    <row r="137" spans="2:20" s="50" customFormat="1" x14ac:dyDescent="0.2">
      <c r="B137" s="57"/>
      <c r="S137" s="95"/>
    </row>
    <row r="138" spans="2:20" s="51" customFormat="1" x14ac:dyDescent="0.2">
      <c r="B138" s="57"/>
      <c r="C138" s="50"/>
      <c r="D138" s="50"/>
      <c r="E138" s="50"/>
      <c r="F138" s="50"/>
      <c r="G138" s="50"/>
      <c r="H138" s="50"/>
      <c r="I138" s="50"/>
      <c r="J138" s="50"/>
      <c r="K138" s="50"/>
      <c r="L138" s="50"/>
      <c r="M138" s="50"/>
      <c r="N138" s="50"/>
      <c r="O138" s="50"/>
      <c r="P138" s="50"/>
      <c r="Q138" s="50"/>
      <c r="R138" s="50"/>
      <c r="S138" s="95"/>
      <c r="T138" s="50"/>
    </row>
    <row r="139" spans="2:20" s="51" customFormat="1" x14ac:dyDescent="0.2">
      <c r="B139" s="50" t="s">
        <v>29</v>
      </c>
      <c r="C139" s="50"/>
      <c r="D139" s="50"/>
      <c r="E139" s="50"/>
      <c r="F139" s="50"/>
      <c r="G139" s="50"/>
      <c r="H139" s="50"/>
      <c r="I139" s="50"/>
      <c r="J139" s="50"/>
      <c r="K139" s="50"/>
      <c r="L139" s="50"/>
      <c r="M139" s="50"/>
      <c r="N139" s="50"/>
      <c r="O139" s="50"/>
      <c r="P139" s="50"/>
      <c r="Q139" s="50"/>
      <c r="R139" s="50"/>
      <c r="S139" s="95"/>
      <c r="T139" s="50"/>
    </row>
    <row r="140" spans="2:20" s="51" customFormat="1" x14ac:dyDescent="0.2">
      <c r="B140" s="56" t="s">
        <v>55</v>
      </c>
      <c r="C140" s="50"/>
      <c r="D140" s="50"/>
      <c r="E140" s="50"/>
      <c r="F140" s="50"/>
      <c r="G140" s="50"/>
      <c r="H140" s="50"/>
      <c r="I140" s="50"/>
      <c r="J140" s="50"/>
      <c r="K140" s="50"/>
      <c r="L140" s="50"/>
      <c r="M140" s="50"/>
      <c r="N140" s="50"/>
      <c r="O140" s="50"/>
      <c r="P140" s="50"/>
      <c r="Q140" s="50"/>
      <c r="R140" s="50"/>
      <c r="S140" s="95"/>
      <c r="T140" s="50"/>
    </row>
    <row r="141" spans="2:20" s="51" customFormat="1" x14ac:dyDescent="0.2">
      <c r="B141" s="56" t="s">
        <v>166</v>
      </c>
      <c r="C141" s="50"/>
      <c r="D141" s="50"/>
      <c r="E141" s="50"/>
      <c r="F141" s="50"/>
      <c r="G141" s="50"/>
      <c r="H141" s="50"/>
      <c r="I141" s="50"/>
      <c r="J141" s="50"/>
      <c r="K141" s="50"/>
      <c r="L141" s="50"/>
      <c r="M141" s="50"/>
      <c r="N141" s="50"/>
      <c r="O141" s="50"/>
      <c r="P141" s="50"/>
      <c r="Q141" s="50"/>
      <c r="R141" s="50"/>
      <c r="S141" s="95"/>
      <c r="T141" s="50"/>
    </row>
    <row r="142" spans="2:20" s="51" customFormat="1" x14ac:dyDescent="0.2">
      <c r="B142" s="56" t="s">
        <v>39</v>
      </c>
      <c r="C142" s="50"/>
      <c r="D142" s="50"/>
      <c r="E142" s="50"/>
      <c r="F142" s="50"/>
      <c r="G142" s="50"/>
      <c r="H142" s="50"/>
      <c r="I142" s="50"/>
      <c r="J142" s="50"/>
      <c r="K142" s="50"/>
      <c r="L142" s="50"/>
      <c r="M142" s="50"/>
      <c r="N142" s="50"/>
      <c r="O142" s="50"/>
      <c r="P142" s="50"/>
      <c r="Q142" s="50"/>
      <c r="R142" s="50"/>
      <c r="S142" s="95"/>
      <c r="T142" s="50"/>
    </row>
    <row r="143" spans="2:20" s="51" customFormat="1" x14ac:dyDescent="0.2">
      <c r="B143" s="56" t="s">
        <v>172</v>
      </c>
      <c r="C143" s="50"/>
      <c r="D143" s="50"/>
      <c r="E143" s="50"/>
      <c r="F143" s="50"/>
      <c r="G143" s="50"/>
      <c r="H143" s="50"/>
      <c r="I143" s="50"/>
      <c r="J143" s="50"/>
      <c r="K143" s="50"/>
      <c r="L143" s="50"/>
      <c r="M143" s="50"/>
      <c r="N143" s="50"/>
      <c r="O143" s="50"/>
      <c r="P143" s="50"/>
      <c r="Q143" s="50"/>
      <c r="R143" s="50"/>
      <c r="S143" s="95"/>
      <c r="T143" s="50"/>
    </row>
    <row r="144" spans="2:20" s="51" customFormat="1" x14ac:dyDescent="0.2">
      <c r="B144" s="56" t="s">
        <v>112</v>
      </c>
      <c r="C144" s="50"/>
      <c r="D144" s="50"/>
      <c r="E144" s="50"/>
      <c r="F144" s="50"/>
      <c r="G144" s="50"/>
      <c r="H144" s="50"/>
      <c r="I144" s="50"/>
      <c r="J144" s="50"/>
      <c r="K144" s="50"/>
      <c r="L144" s="50"/>
      <c r="M144" s="50"/>
      <c r="N144" s="50"/>
      <c r="O144" s="50"/>
      <c r="P144" s="50"/>
      <c r="Q144" s="50"/>
      <c r="R144" s="50"/>
      <c r="S144" s="95"/>
      <c r="T144" s="50"/>
    </row>
    <row r="145" spans="2:20" s="51" customFormat="1" x14ac:dyDescent="0.2">
      <c r="B145" s="56" t="s">
        <v>174</v>
      </c>
      <c r="C145" s="50"/>
      <c r="D145" s="50"/>
      <c r="E145" s="50"/>
      <c r="F145" s="50"/>
      <c r="G145" s="50"/>
      <c r="H145" s="50"/>
      <c r="I145" s="50"/>
      <c r="J145" s="50"/>
      <c r="K145" s="50"/>
      <c r="L145" s="50"/>
      <c r="M145" s="50"/>
      <c r="N145" s="50"/>
      <c r="O145" s="50"/>
      <c r="P145" s="50"/>
      <c r="Q145" s="50"/>
      <c r="R145" s="50"/>
      <c r="S145" s="95"/>
      <c r="T145" s="50"/>
    </row>
    <row r="146" spans="2:20" s="51" customFormat="1" x14ac:dyDescent="0.2">
      <c r="B146" s="56" t="s">
        <v>53</v>
      </c>
      <c r="C146" s="50"/>
      <c r="D146" s="50"/>
      <c r="E146" s="50"/>
      <c r="F146" s="50"/>
      <c r="G146" s="50"/>
      <c r="H146" s="50"/>
      <c r="I146" s="50"/>
      <c r="J146" s="50"/>
      <c r="K146" s="50"/>
      <c r="L146" s="50"/>
      <c r="M146" s="50"/>
      <c r="N146" s="50"/>
      <c r="O146" s="50"/>
      <c r="P146" s="50"/>
      <c r="Q146" s="50"/>
      <c r="R146" s="50"/>
      <c r="S146" s="95"/>
      <c r="T146" s="50"/>
    </row>
    <row r="147" spans="2:20" s="51" customFormat="1" x14ac:dyDescent="0.2">
      <c r="B147" s="56" t="s">
        <v>163</v>
      </c>
      <c r="C147" s="50"/>
      <c r="D147" s="50"/>
      <c r="E147" s="50"/>
      <c r="F147" s="50"/>
      <c r="G147" s="50"/>
      <c r="H147" s="50"/>
      <c r="I147" s="50"/>
      <c r="J147" s="50"/>
      <c r="K147" s="50"/>
      <c r="L147" s="50"/>
      <c r="M147" s="50"/>
      <c r="N147" s="50"/>
      <c r="O147" s="50"/>
      <c r="P147" s="50"/>
      <c r="Q147" s="50"/>
      <c r="R147" s="50"/>
      <c r="S147" s="95"/>
      <c r="T147" s="50"/>
    </row>
    <row r="148" spans="2:20" s="51" customFormat="1" x14ac:dyDescent="0.2">
      <c r="B148" s="56" t="s">
        <v>167</v>
      </c>
      <c r="C148" s="50"/>
      <c r="D148" s="50"/>
      <c r="E148" s="50"/>
      <c r="F148" s="50"/>
      <c r="G148" s="50"/>
      <c r="H148" s="50"/>
      <c r="I148" s="50"/>
      <c r="J148" s="50"/>
      <c r="K148" s="50"/>
      <c r="L148" s="50"/>
      <c r="M148" s="50"/>
      <c r="N148" s="50"/>
      <c r="O148" s="50"/>
      <c r="P148" s="50"/>
      <c r="Q148" s="50"/>
      <c r="R148" s="50"/>
      <c r="S148" s="95"/>
      <c r="T148" s="50"/>
    </row>
    <row r="149" spans="2:20" x14ac:dyDescent="0.2">
      <c r="B149" s="115" t="s">
        <v>180</v>
      </c>
      <c r="C149" s="50"/>
      <c r="D149" s="50"/>
      <c r="E149" s="50"/>
      <c r="F149" s="50"/>
      <c r="G149" s="50"/>
      <c r="H149" s="50"/>
      <c r="I149" s="50"/>
      <c r="J149" s="50"/>
      <c r="K149" s="50"/>
      <c r="L149" s="50"/>
      <c r="M149" s="50"/>
      <c r="N149" s="50"/>
      <c r="O149" s="50"/>
      <c r="P149" s="50"/>
      <c r="Q149" s="50"/>
      <c r="R149" s="50"/>
      <c r="T149" s="50"/>
    </row>
    <row r="150" spans="2:20" x14ac:dyDescent="0.2">
      <c r="B150" s="56" t="s">
        <v>165</v>
      </c>
      <c r="C150" s="50"/>
      <c r="D150" s="50"/>
      <c r="E150" s="50"/>
      <c r="F150" s="50"/>
      <c r="G150" s="50"/>
      <c r="H150" s="50"/>
      <c r="I150" s="50"/>
      <c r="J150" s="50"/>
      <c r="K150" s="50"/>
      <c r="L150" s="50"/>
      <c r="M150" s="50"/>
      <c r="N150" s="50"/>
      <c r="O150" s="50"/>
      <c r="P150" s="50"/>
      <c r="Q150" s="50"/>
      <c r="R150" s="50"/>
      <c r="T150" s="50"/>
    </row>
    <row r="151" spans="2:20" x14ac:dyDescent="0.2">
      <c r="B151" s="56" t="s">
        <v>170</v>
      </c>
      <c r="C151" s="50"/>
      <c r="D151" s="50"/>
      <c r="E151" s="50"/>
      <c r="F151" s="50"/>
      <c r="G151" s="50"/>
      <c r="H151" s="50"/>
      <c r="I151" s="50"/>
      <c r="J151" s="50"/>
      <c r="K151" s="50"/>
      <c r="L151" s="50"/>
      <c r="M151" s="50"/>
      <c r="N151" s="50"/>
      <c r="O151" s="50"/>
      <c r="P151" s="50"/>
      <c r="Q151" s="50"/>
      <c r="R151" s="50"/>
      <c r="T151" s="50"/>
    </row>
    <row r="152" spans="2:20" x14ac:dyDescent="0.2">
      <c r="B152" s="56" t="s">
        <v>173</v>
      </c>
      <c r="C152" s="50"/>
      <c r="D152" s="50"/>
      <c r="E152" s="50"/>
      <c r="F152" s="50"/>
      <c r="G152" s="50"/>
      <c r="H152" s="50"/>
      <c r="I152" s="50"/>
      <c r="J152" s="50"/>
      <c r="K152" s="50"/>
      <c r="L152" s="50"/>
      <c r="M152" s="50"/>
      <c r="N152" s="50"/>
      <c r="O152" s="50"/>
      <c r="P152" s="50"/>
      <c r="Q152" s="50"/>
      <c r="R152" s="50"/>
      <c r="T152" s="50"/>
    </row>
    <row r="153" spans="2:20" x14ac:dyDescent="0.2">
      <c r="B153" s="56" t="s">
        <v>171</v>
      </c>
      <c r="C153" s="50"/>
      <c r="D153" s="50"/>
      <c r="E153" s="50"/>
      <c r="F153" s="50"/>
      <c r="G153" s="50"/>
      <c r="H153" s="50"/>
      <c r="I153" s="50"/>
      <c r="J153" s="50"/>
      <c r="K153" s="50"/>
      <c r="L153" s="50"/>
      <c r="M153" s="50"/>
      <c r="N153" s="50"/>
      <c r="O153" s="50"/>
      <c r="P153" s="50"/>
      <c r="Q153" s="50"/>
      <c r="R153" s="50"/>
      <c r="T153" s="50"/>
    </row>
    <row r="154" spans="2:20" x14ac:dyDescent="0.2">
      <c r="B154" s="56" t="s">
        <v>168</v>
      </c>
      <c r="C154" s="50"/>
      <c r="D154" s="50"/>
      <c r="E154" s="50"/>
      <c r="F154" s="50"/>
      <c r="G154" s="50"/>
      <c r="H154" s="50"/>
      <c r="I154" s="50"/>
      <c r="J154" s="50"/>
      <c r="K154" s="50"/>
      <c r="L154" s="50"/>
      <c r="M154" s="50"/>
      <c r="N154" s="50"/>
      <c r="O154" s="50"/>
      <c r="P154" s="50"/>
      <c r="Q154" s="50"/>
      <c r="R154" s="50"/>
      <c r="T154" s="50"/>
    </row>
    <row r="155" spans="2:20" x14ac:dyDescent="0.2">
      <c r="B155" s="56" t="s">
        <v>161</v>
      </c>
      <c r="C155" s="50"/>
      <c r="D155" s="50"/>
      <c r="E155" s="50"/>
      <c r="F155" s="50"/>
      <c r="G155" s="50"/>
      <c r="H155" s="50"/>
      <c r="I155" s="50"/>
      <c r="J155" s="50"/>
      <c r="K155" s="50"/>
      <c r="L155" s="50"/>
      <c r="M155" s="50"/>
      <c r="N155" s="50"/>
      <c r="O155" s="50"/>
      <c r="P155" s="50"/>
      <c r="Q155" s="50"/>
      <c r="R155" s="50"/>
      <c r="T155" s="50"/>
    </row>
    <row r="156" spans="2:20" x14ac:dyDescent="0.2">
      <c r="B156" s="56" t="s">
        <v>169</v>
      </c>
      <c r="C156" s="50"/>
      <c r="D156" s="50"/>
      <c r="E156" s="50"/>
      <c r="F156" s="50"/>
      <c r="G156" s="50"/>
      <c r="H156" s="50"/>
      <c r="I156" s="50"/>
      <c r="J156" s="50"/>
      <c r="K156" s="50"/>
      <c r="L156" s="50"/>
      <c r="M156" s="50"/>
      <c r="N156" s="50"/>
      <c r="O156" s="50"/>
      <c r="P156" s="50"/>
      <c r="Q156" s="50"/>
      <c r="R156" s="50"/>
      <c r="T156" s="50"/>
    </row>
    <row r="157" spans="2:20" x14ac:dyDescent="0.2">
      <c r="B157" s="56" t="s">
        <v>162</v>
      </c>
      <c r="C157" s="50"/>
      <c r="D157" s="50"/>
      <c r="E157" s="50"/>
      <c r="F157" s="50"/>
      <c r="G157" s="50"/>
      <c r="H157" s="50"/>
      <c r="I157" s="50"/>
      <c r="J157" s="50"/>
      <c r="K157" s="50"/>
      <c r="L157" s="50"/>
      <c r="M157" s="50"/>
      <c r="N157" s="50"/>
      <c r="O157" s="50"/>
      <c r="P157" s="50"/>
      <c r="Q157" s="50"/>
      <c r="R157" s="50"/>
      <c r="T157" s="50"/>
    </row>
    <row r="158" spans="2:20" x14ac:dyDescent="0.2">
      <c r="B158" s="56" t="s">
        <v>164</v>
      </c>
      <c r="C158" s="50"/>
      <c r="D158" s="50"/>
      <c r="E158" s="50"/>
      <c r="F158" s="50"/>
      <c r="G158" s="50"/>
      <c r="H158" s="50"/>
      <c r="I158" s="50"/>
      <c r="J158" s="50"/>
      <c r="K158" s="50"/>
      <c r="L158" s="50"/>
      <c r="M158" s="50"/>
      <c r="N158" s="50"/>
      <c r="O158" s="50"/>
      <c r="P158" s="50"/>
      <c r="Q158" s="50"/>
      <c r="R158" s="50"/>
      <c r="T158" s="50"/>
    </row>
    <row r="159" spans="2:20" x14ac:dyDescent="0.2">
      <c r="B159" s="56" t="s">
        <v>46</v>
      </c>
      <c r="C159" s="50"/>
      <c r="D159" s="50"/>
      <c r="E159" s="50"/>
      <c r="F159" s="50"/>
      <c r="G159" s="50"/>
      <c r="H159" s="50"/>
      <c r="I159" s="50"/>
      <c r="J159" s="50"/>
      <c r="K159" s="50"/>
      <c r="L159" s="50"/>
      <c r="M159" s="50"/>
      <c r="N159" s="50"/>
      <c r="O159" s="50"/>
      <c r="P159" s="50"/>
      <c r="Q159" s="50"/>
      <c r="R159" s="50"/>
      <c r="T159" s="50"/>
    </row>
    <row r="160" spans="2:20" x14ac:dyDescent="0.2">
      <c r="B160" s="56" t="s">
        <v>54</v>
      </c>
      <c r="C160" s="50"/>
      <c r="D160" s="50"/>
      <c r="E160" s="50"/>
      <c r="F160" s="50"/>
      <c r="G160" s="50"/>
      <c r="H160" s="50"/>
      <c r="I160" s="50"/>
      <c r="J160" s="50"/>
      <c r="K160" s="50"/>
      <c r="L160" s="50"/>
      <c r="M160" s="50"/>
      <c r="N160" s="50"/>
      <c r="O160" s="50"/>
      <c r="P160" s="50"/>
      <c r="Q160" s="50"/>
      <c r="R160" s="50"/>
      <c r="T160" s="50"/>
    </row>
    <row r="161" spans="2:20" x14ac:dyDescent="0.2">
      <c r="B161" s="56" t="s">
        <v>45</v>
      </c>
      <c r="C161" s="50"/>
      <c r="D161" s="50"/>
      <c r="E161" s="50"/>
      <c r="F161" s="50"/>
      <c r="G161" s="50"/>
      <c r="H161" s="50"/>
      <c r="I161" s="50"/>
      <c r="J161" s="50"/>
      <c r="K161" s="50"/>
      <c r="L161" s="50"/>
      <c r="M161" s="50"/>
      <c r="N161" s="50"/>
      <c r="O161" s="50"/>
      <c r="P161" s="50"/>
      <c r="Q161" s="50"/>
      <c r="R161" s="50"/>
      <c r="T161" s="50"/>
    </row>
    <row r="162" spans="2:20" x14ac:dyDescent="0.2">
      <c r="B162" s="56" t="s">
        <v>47</v>
      </c>
      <c r="C162" s="50"/>
      <c r="D162" s="50"/>
      <c r="E162" s="50"/>
      <c r="F162" s="50"/>
      <c r="G162" s="50"/>
      <c r="H162" s="50"/>
      <c r="I162" s="50"/>
      <c r="J162" s="50"/>
      <c r="K162" s="50"/>
      <c r="L162" s="50"/>
      <c r="M162" s="50"/>
      <c r="N162" s="50"/>
      <c r="O162" s="50"/>
      <c r="P162" s="50"/>
      <c r="Q162" s="50"/>
      <c r="R162" s="50"/>
      <c r="T162" s="50"/>
    </row>
    <row r="163" spans="2:20" x14ac:dyDescent="0.2">
      <c r="B163" s="56" t="s">
        <v>113</v>
      </c>
      <c r="C163" s="50"/>
      <c r="D163" s="50"/>
      <c r="E163" s="50"/>
      <c r="F163" s="50"/>
      <c r="G163" s="50"/>
      <c r="H163" s="50"/>
      <c r="I163" s="50"/>
      <c r="J163" s="50"/>
      <c r="K163" s="50"/>
      <c r="L163" s="50"/>
      <c r="M163" s="50"/>
      <c r="N163" s="50"/>
      <c r="O163" s="50"/>
      <c r="P163" s="50"/>
      <c r="Q163" s="50"/>
      <c r="R163" s="50"/>
      <c r="T163" s="50"/>
    </row>
    <row r="164" spans="2:20" x14ac:dyDescent="0.2">
      <c r="B164" s="56" t="s">
        <v>111</v>
      </c>
      <c r="C164" s="50"/>
      <c r="D164" s="50"/>
      <c r="E164" s="50"/>
      <c r="F164" s="50"/>
      <c r="G164" s="50"/>
      <c r="H164" s="50"/>
      <c r="I164" s="50"/>
      <c r="J164" s="50"/>
      <c r="K164" s="50"/>
      <c r="L164" s="50"/>
      <c r="M164" s="50"/>
      <c r="N164" s="50"/>
      <c r="O164" s="50"/>
      <c r="P164" s="50"/>
      <c r="Q164" s="50"/>
      <c r="R164" s="50"/>
      <c r="T164" s="50"/>
    </row>
    <row r="165" spans="2:20" x14ac:dyDescent="0.2">
      <c r="B165" s="56" t="s">
        <v>40</v>
      </c>
      <c r="C165" s="50"/>
      <c r="D165" s="50"/>
      <c r="E165" s="50"/>
      <c r="F165" s="50"/>
      <c r="G165" s="50"/>
      <c r="H165" s="50"/>
      <c r="I165" s="50"/>
      <c r="J165" s="50"/>
      <c r="K165" s="50"/>
      <c r="L165" s="50"/>
      <c r="M165" s="50"/>
      <c r="N165" s="50"/>
      <c r="O165" s="50"/>
      <c r="P165" s="50"/>
      <c r="Q165" s="50"/>
      <c r="R165" s="50"/>
      <c r="T165" s="50"/>
    </row>
    <row r="166" spans="2:20" x14ac:dyDescent="0.2">
      <c r="B166" s="56" t="s">
        <v>110</v>
      </c>
      <c r="C166" s="50"/>
      <c r="D166" s="50"/>
      <c r="E166" s="50"/>
      <c r="F166" s="50"/>
      <c r="G166" s="50"/>
      <c r="H166" s="50"/>
      <c r="I166" s="50"/>
      <c r="J166" s="50"/>
      <c r="K166" s="50"/>
      <c r="L166" s="50"/>
      <c r="M166" s="50"/>
      <c r="N166" s="50"/>
      <c r="O166" s="50"/>
      <c r="P166" s="50"/>
      <c r="Q166" s="50"/>
      <c r="R166" s="50"/>
      <c r="T166" s="50"/>
    </row>
    <row r="167" spans="2:20" x14ac:dyDescent="0.2">
      <c r="B167" s="50"/>
      <c r="C167" s="50"/>
      <c r="D167" s="50"/>
      <c r="E167" s="50"/>
      <c r="F167" s="50"/>
      <c r="G167" s="50"/>
      <c r="H167" s="50"/>
      <c r="I167" s="50"/>
      <c r="J167" s="50"/>
      <c r="K167" s="50"/>
      <c r="L167" s="50"/>
      <c r="M167" s="50"/>
      <c r="N167" s="50"/>
      <c r="O167" s="50"/>
      <c r="P167" s="50"/>
      <c r="Q167" s="50"/>
      <c r="R167" s="50"/>
      <c r="T167" s="50"/>
    </row>
    <row r="168" spans="2:20" x14ac:dyDescent="0.2">
      <c r="B168" s="50"/>
      <c r="C168" s="50"/>
      <c r="D168" s="50"/>
      <c r="E168" s="50"/>
      <c r="F168" s="50"/>
      <c r="G168" s="50"/>
      <c r="H168" s="50"/>
      <c r="I168" s="50"/>
      <c r="J168" s="50"/>
      <c r="K168" s="50"/>
      <c r="L168" s="50"/>
      <c r="M168" s="50"/>
      <c r="N168" s="50"/>
      <c r="O168" s="50"/>
      <c r="P168" s="50"/>
      <c r="Q168" s="50"/>
      <c r="R168" s="50"/>
      <c r="T168" s="50"/>
    </row>
    <row r="169" spans="2:20" x14ac:dyDescent="0.2">
      <c r="B169" s="50"/>
      <c r="C169" s="50"/>
      <c r="D169" s="50"/>
      <c r="E169" s="50"/>
      <c r="F169" s="50"/>
      <c r="G169" s="50"/>
      <c r="H169" s="50"/>
      <c r="I169" s="50"/>
      <c r="J169" s="50"/>
      <c r="K169" s="50"/>
      <c r="L169" s="50"/>
      <c r="M169" s="50"/>
      <c r="N169" s="50"/>
      <c r="O169" s="50"/>
      <c r="P169" s="50"/>
      <c r="Q169" s="50"/>
      <c r="R169" s="50"/>
      <c r="T169" s="50"/>
    </row>
    <row r="170" spans="2:20" x14ac:dyDescent="0.2">
      <c r="B170" s="50" t="s">
        <v>181</v>
      </c>
      <c r="C170" s="50"/>
      <c r="D170" s="50"/>
      <c r="E170" s="50"/>
      <c r="F170" s="50"/>
      <c r="G170" s="50"/>
      <c r="H170" s="50"/>
      <c r="I170" s="50"/>
      <c r="J170" s="50"/>
      <c r="K170" s="50"/>
      <c r="L170" s="50"/>
      <c r="M170" s="50"/>
      <c r="N170" s="50"/>
      <c r="O170" s="50"/>
      <c r="P170" s="50"/>
      <c r="Q170" s="50"/>
      <c r="R170" s="50"/>
      <c r="T170" s="50"/>
    </row>
    <row r="171" spans="2:20" x14ac:dyDescent="0.2">
      <c r="B171" s="55" t="s">
        <v>66</v>
      </c>
      <c r="C171" s="50"/>
      <c r="D171" s="50"/>
      <c r="E171" s="50"/>
      <c r="F171" s="50"/>
      <c r="G171" s="50"/>
      <c r="H171" s="50"/>
      <c r="I171" s="50"/>
      <c r="J171" s="50"/>
      <c r="K171" s="50"/>
      <c r="L171" s="50"/>
      <c r="M171" s="50"/>
      <c r="N171" s="50"/>
      <c r="O171" s="50"/>
      <c r="P171" s="50"/>
      <c r="Q171" s="50"/>
      <c r="R171" s="50"/>
      <c r="T171" s="50"/>
    </row>
    <row r="172" spans="2:20" x14ac:dyDescent="0.2">
      <c r="B172" s="55" t="s">
        <v>85</v>
      </c>
      <c r="C172" s="50"/>
      <c r="D172" s="50"/>
      <c r="E172" s="50"/>
      <c r="F172" s="50"/>
      <c r="G172" s="50"/>
      <c r="H172" s="50"/>
      <c r="I172" s="50"/>
      <c r="J172" s="50"/>
      <c r="K172" s="50"/>
      <c r="L172" s="50"/>
      <c r="M172" s="50"/>
      <c r="N172" s="50"/>
      <c r="O172" s="50"/>
      <c r="P172" s="50"/>
      <c r="Q172" s="50"/>
      <c r="R172" s="50"/>
      <c r="T172" s="50"/>
    </row>
    <row r="173" spans="2:20" x14ac:dyDescent="0.2">
      <c r="B173" s="50"/>
      <c r="C173" s="50"/>
      <c r="D173" s="50"/>
      <c r="E173" s="50"/>
      <c r="F173" s="50"/>
      <c r="G173" s="50"/>
      <c r="H173" s="50"/>
      <c r="I173" s="50"/>
      <c r="J173" s="50"/>
      <c r="K173" s="50"/>
      <c r="L173" s="50"/>
      <c r="M173" s="50"/>
      <c r="N173" s="50"/>
      <c r="O173" s="50"/>
      <c r="P173" s="50"/>
      <c r="Q173" s="50"/>
      <c r="R173" s="50"/>
      <c r="T173" s="50"/>
    </row>
    <row r="174" spans="2:20" x14ac:dyDescent="0.2">
      <c r="B174" s="57"/>
      <c r="C174" s="50"/>
      <c r="D174" s="50"/>
      <c r="E174" s="50"/>
      <c r="F174" s="50"/>
      <c r="G174" s="50"/>
      <c r="H174" s="50"/>
      <c r="I174" s="50"/>
      <c r="J174" s="50"/>
      <c r="K174" s="50"/>
      <c r="L174" s="50"/>
      <c r="M174" s="50"/>
      <c r="N174" s="50"/>
      <c r="O174" s="50"/>
      <c r="P174" s="50"/>
      <c r="Q174" s="50"/>
      <c r="R174" s="50"/>
      <c r="T174" s="50"/>
    </row>
    <row r="175" spans="2:20" x14ac:dyDescent="0.2">
      <c r="B175" s="57"/>
      <c r="C175" s="50"/>
      <c r="D175" s="50"/>
      <c r="E175" s="50"/>
      <c r="F175" s="50"/>
      <c r="G175" s="50"/>
      <c r="H175" s="50"/>
      <c r="I175" s="50"/>
      <c r="J175" s="50"/>
      <c r="K175" s="50"/>
      <c r="L175" s="50"/>
      <c r="M175" s="50"/>
      <c r="N175" s="50"/>
      <c r="O175" s="50"/>
      <c r="P175" s="50"/>
      <c r="Q175" s="50"/>
      <c r="R175" s="50"/>
      <c r="T175" s="50"/>
    </row>
    <row r="176" spans="2:20" x14ac:dyDescent="0.2">
      <c r="B176" s="57"/>
      <c r="C176" s="50"/>
      <c r="D176" s="50"/>
      <c r="E176" s="50"/>
      <c r="F176" s="50"/>
      <c r="G176" s="50"/>
      <c r="H176" s="50"/>
      <c r="I176" s="50"/>
      <c r="J176" s="50"/>
      <c r="K176" s="50"/>
      <c r="L176" s="50"/>
      <c r="M176" s="50"/>
      <c r="N176" s="50"/>
      <c r="O176" s="50"/>
      <c r="P176" s="50"/>
      <c r="Q176" s="50"/>
      <c r="R176" s="50"/>
      <c r="T176" s="50"/>
    </row>
    <row r="177" spans="2:20" x14ac:dyDescent="0.2">
      <c r="B177" s="57"/>
      <c r="C177" s="50"/>
      <c r="D177" s="50"/>
      <c r="E177" s="50"/>
      <c r="F177" s="50"/>
      <c r="G177" s="50"/>
      <c r="H177" s="50"/>
      <c r="I177" s="50"/>
      <c r="J177" s="50"/>
      <c r="K177" s="50"/>
      <c r="L177" s="50"/>
      <c r="M177" s="50"/>
      <c r="N177" s="50"/>
      <c r="O177" s="50"/>
      <c r="P177" s="50"/>
      <c r="Q177" s="50"/>
      <c r="R177" s="50"/>
      <c r="T177" s="50"/>
    </row>
    <row r="178" spans="2:20" x14ac:dyDescent="0.2">
      <c r="B178" s="57"/>
      <c r="C178" s="50"/>
      <c r="D178" s="50"/>
      <c r="E178" s="50"/>
      <c r="F178" s="50"/>
      <c r="G178" s="50"/>
      <c r="H178" s="50"/>
      <c r="I178" s="50"/>
      <c r="J178" s="50"/>
      <c r="K178" s="50"/>
      <c r="L178" s="50"/>
      <c r="M178" s="50"/>
      <c r="N178" s="50"/>
      <c r="O178" s="50"/>
      <c r="P178" s="50"/>
      <c r="Q178" s="50"/>
      <c r="R178" s="50"/>
      <c r="T178" s="50"/>
    </row>
    <row r="179" spans="2:20" x14ac:dyDescent="0.2">
      <c r="B179" s="57"/>
      <c r="C179" s="50"/>
      <c r="D179" s="50"/>
      <c r="E179" s="50"/>
      <c r="F179" s="50"/>
      <c r="G179" s="50"/>
      <c r="H179" s="50"/>
      <c r="I179" s="50"/>
      <c r="J179" s="50"/>
      <c r="K179" s="50"/>
      <c r="L179" s="50"/>
      <c r="M179" s="50"/>
      <c r="N179" s="50"/>
      <c r="O179" s="50"/>
      <c r="P179" s="50"/>
      <c r="Q179" s="50"/>
      <c r="R179" s="50"/>
      <c r="T179" s="50"/>
    </row>
    <row r="180" spans="2:20" x14ac:dyDescent="0.2">
      <c r="B180" s="57"/>
      <c r="C180" s="50"/>
      <c r="D180" s="50"/>
      <c r="E180" s="50"/>
      <c r="F180" s="50"/>
      <c r="G180" s="50"/>
      <c r="H180" s="50"/>
      <c r="I180" s="50"/>
      <c r="J180" s="50"/>
      <c r="K180" s="50"/>
      <c r="L180" s="50"/>
      <c r="M180" s="50"/>
      <c r="N180" s="50"/>
      <c r="O180" s="50"/>
      <c r="P180" s="50"/>
      <c r="Q180" s="50"/>
      <c r="R180" s="50"/>
      <c r="T180" s="50"/>
    </row>
  </sheetData>
  <sheetProtection formatCells="0" formatColumns="0" formatRows="0" insertRows="0"/>
  <mergeCells count="78">
    <mergeCell ref="C77:P77"/>
    <mergeCell ref="C78:P78"/>
    <mergeCell ref="H44:L44"/>
    <mergeCell ref="M44:P44"/>
    <mergeCell ref="B46:P46"/>
    <mergeCell ref="B48:B49"/>
    <mergeCell ref="B51:P51"/>
    <mergeCell ref="B52:P67"/>
    <mergeCell ref="A68:Q68"/>
    <mergeCell ref="C44:G44"/>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J10:M10"/>
    <mergeCell ref="N10:P10"/>
    <mergeCell ref="C10:I10"/>
    <mergeCell ref="B11:P11"/>
    <mergeCell ref="B2:B5"/>
    <mergeCell ref="C2:M2"/>
    <mergeCell ref="N2:P2"/>
    <mergeCell ref="C3:M3"/>
    <mergeCell ref="N3:P3"/>
    <mergeCell ref="C4:M4"/>
    <mergeCell ref="N4:P4"/>
    <mergeCell ref="C5:M5"/>
    <mergeCell ref="N5:P5"/>
    <mergeCell ref="C75:P75"/>
    <mergeCell ref="C76:P76"/>
    <mergeCell ref="B69:B76"/>
    <mergeCell ref="C69:P69"/>
    <mergeCell ref="C70:P70"/>
    <mergeCell ref="C71:P71"/>
    <mergeCell ref="C72:P72"/>
    <mergeCell ref="C73:P73"/>
    <mergeCell ref="C74:P74"/>
  </mergeCells>
  <conditionalFormatting sqref="F49">
    <cfRule type="cellIs" dxfId="97" priority="21" stopIfTrue="1" operator="equal">
      <formula>"0"</formula>
    </cfRule>
    <cfRule type="cellIs" dxfId="96" priority="22" stopIfTrue="1" operator="lessThanOrEqual">
      <formula>$S$5</formula>
    </cfRule>
    <cfRule type="cellIs" dxfId="95" priority="23" stopIfTrue="1" operator="greaterThanOrEqual">
      <formula>$S$2</formula>
    </cfRule>
    <cfRule type="cellIs" dxfId="82" priority="24" stopIfTrue="1" operator="between">
      <formula>$S$4</formula>
      <formula>$S$3</formula>
    </cfRule>
  </conditionalFormatting>
  <conditionalFormatting sqref="I49">
    <cfRule type="cellIs" dxfId="94" priority="13" stopIfTrue="1" operator="equal">
      <formula>"0"</formula>
    </cfRule>
    <cfRule type="cellIs" dxfId="93" priority="14" stopIfTrue="1" operator="lessThanOrEqual">
      <formula>$S$5</formula>
    </cfRule>
    <cfRule type="cellIs" dxfId="92" priority="15" stopIfTrue="1" operator="greaterThanOrEqual">
      <formula>$S$2</formula>
    </cfRule>
    <cfRule type="cellIs" dxfId="81" priority="16" stopIfTrue="1" operator="between">
      <formula>$S$4</formula>
      <formula>$S$3</formula>
    </cfRule>
  </conditionalFormatting>
  <conditionalFormatting sqref="L49">
    <cfRule type="cellIs" dxfId="91" priority="9" stopIfTrue="1" operator="equal">
      <formula>"0"</formula>
    </cfRule>
    <cfRule type="cellIs" dxfId="90" priority="10" stopIfTrue="1" operator="lessThanOrEqual">
      <formula>$S$5</formula>
    </cfRule>
    <cfRule type="cellIs" dxfId="89" priority="11" stopIfTrue="1" operator="greaterThanOrEqual">
      <formula>$S$2</formula>
    </cfRule>
    <cfRule type="cellIs" dxfId="80" priority="12" stopIfTrue="1" operator="between">
      <formula>$S$4</formula>
      <formula>$S$3</formula>
    </cfRule>
  </conditionalFormatting>
  <conditionalFormatting sqref="P49">
    <cfRule type="cellIs" dxfId="88" priority="5" stopIfTrue="1" operator="equal">
      <formula>"0"</formula>
    </cfRule>
    <cfRule type="cellIs" dxfId="87" priority="6" stopIfTrue="1" operator="lessThanOrEqual">
      <formula>$S$5</formula>
    </cfRule>
    <cfRule type="cellIs" dxfId="86" priority="7" stopIfTrue="1" operator="greaterThanOrEqual">
      <formula>$S$2</formula>
    </cfRule>
    <cfRule type="cellIs" dxfId="79" priority="8" stopIfTrue="1" operator="between">
      <formula>$S$4</formula>
      <formula>$S$3</formula>
    </cfRule>
  </conditionalFormatting>
  <conditionalFormatting sqref="O49">
    <cfRule type="cellIs" dxfId="85" priority="1" stopIfTrue="1" operator="equal">
      <formula>"0"</formula>
    </cfRule>
    <cfRule type="cellIs" dxfId="84" priority="2" stopIfTrue="1" operator="lessThanOrEqual">
      <formula>$S$5</formula>
    </cfRule>
    <cfRule type="cellIs" dxfId="83" priority="3" stopIfTrue="1" operator="greaterThanOrEqual">
      <formula>$S$2</formula>
    </cfRule>
    <cfRule type="cellIs" dxfId="78" priority="4" stopIfTrue="1" operator="between">
      <formula>$S$4</formula>
      <formula>$S$3</formula>
    </cfRule>
  </conditionalFormatting>
  <dataValidations count="7">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 type="list" allowBlank="1" showInputMessage="1" showErrorMessage="1" sqref="B129:B135">
      <formula1>$B$129:$B$135</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vigencia 2024</Comentarios>
    <Fase xmlns="ff8e3638-9d45-4162-afb4-6d390653d547">a. Ficha Téncnica</Fase>
  </documentManagement>
</p:properties>
</file>

<file path=customXml/itemProps1.xml><?xml version="1.0" encoding="utf-8"?>
<ds:datastoreItem xmlns:ds="http://schemas.openxmlformats.org/officeDocument/2006/customXml" ds:itemID="{09CB777E-AA7E-43F7-937B-232686197B4D}">
  <ds:schemaRefs>
    <ds:schemaRef ds:uri="http://schemas.microsoft.com/office/2006/metadata/customXsn"/>
  </ds:schemaRefs>
</ds:datastoreItem>
</file>

<file path=customXml/itemProps2.xml><?xml version="1.0" encoding="utf-8"?>
<ds:datastoreItem xmlns:ds="http://schemas.openxmlformats.org/officeDocument/2006/customXml" ds:itemID="{F8EC1C24-AC82-4D59-B9E4-D1042445487D}">
  <ds:schemaRefs>
    <ds:schemaRef ds:uri="http://schemas.microsoft.com/sharepoint/v3/contenttype/forms"/>
  </ds:schemaRefs>
</ds:datastoreItem>
</file>

<file path=customXml/itemProps3.xml><?xml version="1.0" encoding="utf-8"?>
<ds:datastoreItem xmlns:ds="http://schemas.openxmlformats.org/officeDocument/2006/customXml" ds:itemID="{D2E4BD38-502B-4F47-8B8C-DBC13248B9B6}">
  <ds:schemaRefs>
    <ds:schemaRef ds:uri="office.server.policy"/>
  </ds:schemaRefs>
</ds:datastoreItem>
</file>

<file path=customXml/itemProps4.xml><?xml version="1.0" encoding="utf-8"?>
<ds:datastoreItem xmlns:ds="http://schemas.openxmlformats.org/officeDocument/2006/customXml" ds:itemID="{60966948-B706-4158-BED8-72A445811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6AC468B-6AAC-4DE3-859A-AAC1F2D494B9}">
  <ds:schemaRefs>
    <ds:schemaRef ds:uri="http://schemas.microsoft.com/office/2006/metadata/longProperties"/>
  </ds:schemaRefs>
</ds:datastoreItem>
</file>

<file path=customXml/itemProps6.xml><?xml version="1.0" encoding="utf-8"?>
<ds:datastoreItem xmlns:ds="http://schemas.openxmlformats.org/officeDocument/2006/customXml" ds:itemID="{7BDEEB55-9505-4815-ADEA-91B3A3A1E48F}">
  <ds:schemaRefs>
    <ds:schemaRef ds:uri="http://purl.org/dc/elements/1.1/"/>
    <ds:schemaRef ds:uri="http://schemas.microsoft.com/office/2006/metadata/properties"/>
    <ds:schemaRef ds:uri="http://schemas.microsoft.com/sharepoint/v3"/>
    <ds:schemaRef ds:uri="http://schemas.microsoft.com/sharepoint/v4"/>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ff8e3638-9d45-4162-afb4-6d390653d54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Toma Posesion </vt:lpstr>
      <vt:lpstr>Registro Toma Poses </vt:lpstr>
      <vt:lpstr>Oport Termin Proc</vt:lpstr>
      <vt:lpstr>Regis Opor Term Pro</vt:lpstr>
      <vt:lpstr>TiempoCubrimientoVac</vt:lpstr>
      <vt:lpstr>RegistroTiempoCubrimientoVac</vt:lpstr>
      <vt:lpstr>Poblamiento</vt:lpstr>
      <vt:lpstr>RegistroPoblam</vt:lpstr>
      <vt:lpstr>NivelConocimiento</vt:lpstr>
      <vt:lpstr>RegistroNivel</vt:lpstr>
      <vt:lpstr>PlanBienestar</vt:lpstr>
      <vt:lpstr>RegistroBienestar</vt:lpstr>
      <vt:lpstr>EfectividadInducción</vt:lpstr>
      <vt:lpstr>RegistroInducción</vt:lpstr>
      <vt:lpstr>EficaciaSST</vt:lpstr>
      <vt:lpstr>RegistroSST</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Proceso Gestión del Talento Humano</dc:title>
  <dc:creator>hoslanders</dc:creator>
  <cp:lastModifiedBy>Ruben Dario Moreno Posada</cp:lastModifiedBy>
  <cp:lastPrinted>2014-10-10T12:56:08Z</cp:lastPrinted>
  <dcterms:created xsi:type="dcterms:W3CDTF">2012-02-20T19:54:14Z</dcterms:created>
  <dcterms:modified xsi:type="dcterms:W3CDTF">2024-11-28T13:41:49Z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Gestión del Talento Humano</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NV5X2DCNMZXR-1675502055-129</vt:lpwstr>
  </property>
  <property fmtid="{D5CDD505-2E9C-101B-9397-08002B2CF9AE}" pid="13" name="_dlc_DocIdItemGuid">
    <vt:lpwstr>dfb8eb56-899e-4774-935d-5515a985fa2c</vt:lpwstr>
  </property>
  <property fmtid="{D5CDD505-2E9C-101B-9397-08002B2CF9AE}" pid="14" name="_dlc_DocIdUrl">
    <vt:lpwstr>https://www.supersociedades.gov.co/nuestra_entidad/Planeacion/_layouts/15/DocIdRedir.aspx?ID=NV5X2DCNMZXR-1675502055-129, NV5X2DCNMZXR-1675502055-129</vt:lpwstr>
  </property>
  <property fmtid="{D5CDD505-2E9C-101B-9397-08002B2CF9AE}" pid="15" name="_Version">
    <vt:lpwstr>1</vt:lpwstr>
  </property>
  <property fmtid="{D5CDD505-2E9C-101B-9397-08002B2CF9AE}" pid="16" name="SeoMetaDescription">
    <vt:lpwstr/>
  </property>
  <property fmtid="{D5CDD505-2E9C-101B-9397-08002B2CF9AE}" pid="17" name="_activity">
    <vt:lpwstr/>
  </property>
</Properties>
</file>